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 lockWindows="1"/>
  <bookViews>
    <workbookView xWindow="432" yWindow="-168" windowWidth="22200" windowHeight="9780"/>
  </bookViews>
  <sheets>
    <sheet name="Contratos" sheetId="1" r:id="rId1"/>
    <sheet name="adjudicatarios" sheetId="2" r:id="rId2"/>
    <sheet name="procedimiento" sheetId="5" r:id="rId3"/>
    <sheet name="Modificaciones" sheetId="6" r:id="rId4"/>
    <sheet name="Datos NO publicar" sheetId="4" state="hidden" r:id="rId5"/>
  </sheets>
  <externalReferences>
    <externalReference r:id="rId6"/>
    <externalReference r:id="rId7"/>
    <externalReference r:id="rId8"/>
  </externalReferences>
  <definedNames>
    <definedName name="Interesado2012">'[1]Lista desplegable 2012'!$E$1:$E$51</definedName>
    <definedName name="Procedimiento2012">'[1]Lista desplegable 2012'!$B$1:$B$8</definedName>
    <definedName name="SiNo">'[1]Lista desplegable 2012'!$G$1:$G$5</definedName>
    <definedName name="Tipo2012">'[1]Lista desplegable 2012'!$A$1:$A$14</definedName>
    <definedName name="Tramitacion2012">'[1]Lista desplegable 2012'!$C$1:$C$6</definedName>
    <definedName name="Transparencia">'[2]Lista desplegable 2012'!$B$1:$B$8</definedName>
    <definedName name="transparencia1">'[2]Lista desplegable 2012'!$A$1:$A$14</definedName>
  </definedNames>
  <calcPr calcId="125725"/>
</workbook>
</file>

<file path=xl/calcChain.xml><?xml version="1.0" encoding="utf-8"?>
<calcChain xmlns="http://schemas.openxmlformats.org/spreadsheetml/2006/main">
  <c r="F6" i="2"/>
  <c r="R75" i="1"/>
  <c r="H6" i="4"/>
  <c r="C4" i="5" s="1"/>
  <c r="H7" i="4"/>
  <c r="C5" i="5" s="1"/>
  <c r="H8" i="4"/>
  <c r="H9"/>
  <c r="H5"/>
  <c r="C3" i="5" s="1"/>
  <c r="F2" i="4"/>
  <c r="E2"/>
  <c r="K6"/>
  <c r="K7"/>
  <c r="K8"/>
  <c r="K9"/>
  <c r="J6"/>
  <c r="J7"/>
  <c r="J8"/>
  <c r="J9"/>
  <c r="I6"/>
  <c r="I7"/>
  <c r="I8"/>
  <c r="I9"/>
  <c r="K5"/>
  <c r="J5"/>
  <c r="I5"/>
  <c r="F68" i="2"/>
  <c r="F8"/>
  <c r="F50"/>
  <c r="F51"/>
  <c r="F64"/>
  <c r="F25"/>
  <c r="F24"/>
  <c r="F23"/>
  <c r="F7"/>
  <c r="F39"/>
  <c r="F17"/>
  <c r="F48"/>
  <c r="F19"/>
  <c r="F22"/>
  <c r="F56"/>
  <c r="F72"/>
  <c r="F34"/>
  <c r="F69"/>
  <c r="F73"/>
  <c r="F81"/>
  <c r="F86"/>
  <c r="F62"/>
  <c r="F61"/>
  <c r="F85"/>
  <c r="F47"/>
  <c r="F53"/>
  <c r="F58"/>
  <c r="F38"/>
  <c r="F31"/>
  <c r="F13"/>
  <c r="F12"/>
  <c r="F88"/>
  <c r="F87"/>
  <c r="F33"/>
  <c r="F54"/>
  <c r="F15"/>
  <c r="F92"/>
  <c r="F2"/>
  <c r="F70"/>
  <c r="F57"/>
  <c r="F21"/>
  <c r="F41"/>
  <c r="F40"/>
  <c r="F26"/>
  <c r="F16"/>
  <c r="F82"/>
  <c r="F11"/>
  <c r="F42"/>
  <c r="F10"/>
  <c r="F30"/>
  <c r="F75"/>
  <c r="F91"/>
  <c r="F46"/>
  <c r="F55"/>
  <c r="F74"/>
  <c r="F14"/>
  <c r="F43"/>
  <c r="F29"/>
  <c r="F32"/>
  <c r="F89"/>
  <c r="F4"/>
  <c r="F66"/>
  <c r="F77"/>
  <c r="F65"/>
  <c r="F76"/>
  <c r="F60"/>
  <c r="F90"/>
  <c r="F45"/>
  <c r="F27"/>
  <c r="F52"/>
  <c r="F44"/>
  <c r="R58" i="1"/>
  <c r="R72"/>
  <c r="R71"/>
  <c r="G72"/>
  <c r="G71"/>
  <c r="R67"/>
  <c r="G67"/>
  <c r="R65"/>
  <c r="R64"/>
  <c r="G65"/>
  <c r="G64"/>
  <c r="R28"/>
  <c r="R27"/>
  <c r="R91" l="1"/>
  <c r="R92"/>
  <c r="D2" i="4"/>
  <c r="R48" i="1"/>
  <c r="R49"/>
  <c r="R50"/>
  <c r="R51"/>
  <c r="R52"/>
  <c r="R53"/>
  <c r="R54"/>
  <c r="R55"/>
  <c r="R56"/>
  <c r="R57"/>
  <c r="R59"/>
  <c r="R60"/>
  <c r="R61"/>
  <c r="R62"/>
  <c r="R63"/>
  <c r="R66"/>
  <c r="R68"/>
  <c r="R69"/>
  <c r="R70"/>
  <c r="R73"/>
  <c r="R74"/>
  <c r="R76"/>
  <c r="R77"/>
  <c r="R78"/>
  <c r="R79"/>
  <c r="R80"/>
  <c r="R81"/>
  <c r="R82"/>
  <c r="R83"/>
  <c r="R84"/>
  <c r="R85"/>
  <c r="R86"/>
  <c r="R87"/>
  <c r="R88"/>
  <c r="R89"/>
  <c r="R90"/>
  <c r="R47"/>
  <c r="R7"/>
  <c r="R8"/>
  <c r="R9"/>
  <c r="R10"/>
  <c r="R11"/>
  <c r="R12"/>
  <c r="R13"/>
  <c r="R35"/>
  <c r="R36"/>
  <c r="R37"/>
  <c r="R38"/>
  <c r="R39"/>
  <c r="R40"/>
  <c r="R41"/>
  <c r="R42"/>
  <c r="R43"/>
  <c r="R44"/>
  <c r="R45"/>
  <c r="R46"/>
  <c r="R6"/>
  <c r="R2"/>
  <c r="R3"/>
  <c r="R4"/>
  <c r="R5"/>
  <c r="E4" i="5" l="1"/>
  <c r="E5"/>
  <c r="E6"/>
  <c r="E7"/>
  <c r="E3"/>
  <c r="F3"/>
  <c r="F4"/>
  <c r="F5"/>
  <c r="F6"/>
  <c r="F7"/>
  <c r="C6"/>
  <c r="C7"/>
  <c r="C8" l="1"/>
  <c r="I10" i="4"/>
  <c r="F8" i="5"/>
  <c r="K10" i="4"/>
  <c r="J10"/>
  <c r="H10"/>
  <c r="E8" i="5" l="1"/>
  <c r="D4" l="1"/>
  <c r="D6"/>
  <c r="D3"/>
  <c r="D5"/>
  <c r="D7"/>
  <c r="D8" l="1"/>
</calcChain>
</file>

<file path=xl/sharedStrings.xml><?xml version="1.0" encoding="utf-8"?>
<sst xmlns="http://schemas.openxmlformats.org/spreadsheetml/2006/main" count="1631" uniqueCount="686">
  <si>
    <t>EXPTE 
2018</t>
  </si>
  <si>
    <t>OBJETO</t>
  </si>
  <si>
    <t xml:space="preserve">Tipo </t>
  </si>
  <si>
    <t>Procedimiento</t>
  </si>
  <si>
    <t>Tramitación</t>
  </si>
  <si>
    <t>Dpto/Sección</t>
  </si>
  <si>
    <t>IMPORTE LICITACIÓN CON IVA</t>
  </si>
  <si>
    <t>RESOLUCION o 
ACUERDO APROBACIÓN</t>
  </si>
  <si>
    <t>RESOLUCION o 
ACUERDO ADJUDICACIÓN</t>
  </si>
  <si>
    <t>Perfil/Platf de Cont inicio exp</t>
  </si>
  <si>
    <t>DOUE</t>
  </si>
  <si>
    <t>Nº 
Licitadores</t>
  </si>
  <si>
    <t>Adjudicatario</t>
  </si>
  <si>
    <t>CIF / DNI</t>
  </si>
  <si>
    <t>Precio Canon</t>
  </si>
  <si>
    <t>Precio de adjudicación 
sin IVA</t>
  </si>
  <si>
    <t>IVA</t>
  </si>
  <si>
    <t>Total adjudicación
con IVA</t>
  </si>
  <si>
    <t>Fecha firma del  contrato</t>
  </si>
  <si>
    <t>Fecha inicio del contrato</t>
  </si>
  <si>
    <t>Plazo de ejecución</t>
  </si>
  <si>
    <t>Vto. Contrato</t>
  </si>
  <si>
    <t>Posibilidad de Prórroga</t>
  </si>
  <si>
    <t>Observaciones</t>
  </si>
  <si>
    <t>Servicios</t>
  </si>
  <si>
    <t>Armonizado</t>
  </si>
  <si>
    <t>Ordinario</t>
  </si>
  <si>
    <t>2 años</t>
  </si>
  <si>
    <t>Sí</t>
  </si>
  <si>
    <t>1 año</t>
  </si>
  <si>
    <t>Abierto Simplificado</t>
  </si>
  <si>
    <t xml:space="preserve">Desarrollo Local </t>
  </si>
  <si>
    <t>si</t>
  </si>
  <si>
    <t>Nuevas Tecnologías</t>
  </si>
  <si>
    <t>3 años</t>
  </si>
  <si>
    <t>Suministros</t>
  </si>
  <si>
    <t>NO</t>
  </si>
  <si>
    <t>13/18</t>
  </si>
  <si>
    <t>34/18</t>
  </si>
  <si>
    <t>48.1/18</t>
  </si>
  <si>
    <t>48.2/18</t>
  </si>
  <si>
    <t>68/18</t>
  </si>
  <si>
    <t>69/18</t>
  </si>
  <si>
    <t xml:space="preserve">Obras </t>
  </si>
  <si>
    <t>Deportes</t>
  </si>
  <si>
    <t>Negociado S/P</t>
  </si>
  <si>
    <t>Medios de Comunicación</t>
  </si>
  <si>
    <t>1 AÑO</t>
  </si>
  <si>
    <t>SI</t>
  </si>
  <si>
    <t>Abierto Simp. REDUC</t>
  </si>
  <si>
    <t>1 mes</t>
  </si>
  <si>
    <t>Festejos</t>
  </si>
  <si>
    <t>B82352410</t>
  </si>
  <si>
    <t>Servicios Internos</t>
  </si>
  <si>
    <t>Obras y Servicios</t>
  </si>
  <si>
    <t>60 meses</t>
  </si>
  <si>
    <t>No</t>
  </si>
  <si>
    <t>Hartford S.L.</t>
  </si>
  <si>
    <t>B-59416479</t>
  </si>
  <si>
    <t>4 años</t>
  </si>
  <si>
    <t>RRHH</t>
  </si>
  <si>
    <t>Merino y Merino Producciones, S.L.</t>
  </si>
  <si>
    <t>Policía Local</t>
  </si>
  <si>
    <t>no</t>
  </si>
  <si>
    <t>Mantenimiento</t>
  </si>
  <si>
    <t>2 meses</t>
  </si>
  <si>
    <t>Parques y Jardines</t>
  </si>
  <si>
    <t>Mayores</t>
  </si>
  <si>
    <t>3 meses</t>
  </si>
  <si>
    <t>Cultura</t>
  </si>
  <si>
    <t>1/19</t>
  </si>
  <si>
    <t>2/19</t>
  </si>
  <si>
    <t>3/19</t>
  </si>
  <si>
    <t>4/19</t>
  </si>
  <si>
    <t>6/19</t>
  </si>
  <si>
    <t>7/19</t>
  </si>
  <si>
    <t>9.1/19</t>
  </si>
  <si>
    <t>9.2/19</t>
  </si>
  <si>
    <t>9.3/19</t>
  </si>
  <si>
    <t>13/19</t>
  </si>
  <si>
    <t>14/19</t>
  </si>
  <si>
    <t>15/19</t>
  </si>
  <si>
    <t>16 .1/19</t>
  </si>
  <si>
    <t>16.2/19</t>
  </si>
  <si>
    <t>16.3/19</t>
  </si>
  <si>
    <t>17BIS.1/19</t>
  </si>
  <si>
    <t>17BIS.2/19</t>
  </si>
  <si>
    <t>17BIS.3/19</t>
  </si>
  <si>
    <t>18/19</t>
  </si>
  <si>
    <t>20.1/19</t>
  </si>
  <si>
    <t>20.2/19</t>
  </si>
  <si>
    <t>25/19</t>
  </si>
  <si>
    <t>26/19</t>
  </si>
  <si>
    <t>27bis.1/19</t>
  </si>
  <si>
    <t>27bis.2/19</t>
  </si>
  <si>
    <t>28/19</t>
  </si>
  <si>
    <t>29/19</t>
  </si>
  <si>
    <t>30.1/19</t>
  </si>
  <si>
    <t>30.2/19</t>
  </si>
  <si>
    <t>30.3/19</t>
  </si>
  <si>
    <t>33/19</t>
  </si>
  <si>
    <t>35/19</t>
  </si>
  <si>
    <t>36/19</t>
  </si>
  <si>
    <t>37/19</t>
  </si>
  <si>
    <t>38.1/19</t>
  </si>
  <si>
    <t>38.2/19</t>
  </si>
  <si>
    <t>38.3/19</t>
  </si>
  <si>
    <t>38.4/19</t>
  </si>
  <si>
    <t>38.5/19</t>
  </si>
  <si>
    <t>40/19</t>
  </si>
  <si>
    <t>43/19</t>
  </si>
  <si>
    <t>45/19</t>
  </si>
  <si>
    <t>46/19</t>
  </si>
  <si>
    <t>53/19</t>
  </si>
  <si>
    <t>54./19</t>
  </si>
  <si>
    <t>54.2/19</t>
  </si>
  <si>
    <t>54.3/19</t>
  </si>
  <si>
    <t>55.1/19</t>
  </si>
  <si>
    <t>55.2/19</t>
  </si>
  <si>
    <t>55.3/19</t>
  </si>
  <si>
    <t>56/19</t>
  </si>
  <si>
    <t>57/19</t>
  </si>
  <si>
    <t>58/19</t>
  </si>
  <si>
    <t>64/19</t>
  </si>
  <si>
    <t>65/19</t>
  </si>
  <si>
    <t>66.2/19</t>
  </si>
  <si>
    <t>87.1/19</t>
  </si>
  <si>
    <t>87.2/19</t>
  </si>
  <si>
    <t>87.3/19</t>
  </si>
  <si>
    <t>87.4/19</t>
  </si>
  <si>
    <t>89/19</t>
  </si>
  <si>
    <t>91.1/19</t>
  </si>
  <si>
    <t>91.2/19</t>
  </si>
  <si>
    <t>91.3/19</t>
  </si>
  <si>
    <t>93/19</t>
  </si>
  <si>
    <t>62.2/18</t>
  </si>
  <si>
    <t>Expediente</t>
  </si>
  <si>
    <t>Canón</t>
  </si>
  <si>
    <t>Presupuesto
adjudicación</t>
  </si>
  <si>
    <t>Canon</t>
  </si>
  <si>
    <t>Base</t>
  </si>
  <si>
    <t xml:space="preserve">Total </t>
  </si>
  <si>
    <t>62/19</t>
  </si>
  <si>
    <t>61/19</t>
  </si>
  <si>
    <t>Procedimiento de adjudicación</t>
  </si>
  <si>
    <t>Nº Contratos</t>
  </si>
  <si>
    <t>Importe adjudicación</t>
  </si>
  <si>
    <t>% sobre importe adjudicación</t>
  </si>
  <si>
    <t>Total</t>
  </si>
  <si>
    <t>Acuerdo / Resolución</t>
  </si>
  <si>
    <t>Año</t>
  </si>
  <si>
    <t>importe de modificación</t>
  </si>
  <si>
    <t>Descripción</t>
  </si>
  <si>
    <t>Servicio de formación para la prestación de las acciones formativas correspondientes al Plan de Formación Continua de los empleados y empleadas del Ayto de SS.RR. (jornadas outdoor)</t>
  </si>
  <si>
    <t>GRADO INFORMATICA Y GESTION, S.L.</t>
  </si>
  <si>
    <t>B60301603</t>
  </si>
  <si>
    <t xml:space="preserve">Servicio de formación para la prestación de las acciones formativas correspondientes al Plan de Formación Continua de los empleados y empleadas del Ayto de SS.RR.(competencias digitales) </t>
  </si>
  <si>
    <t>Implicatum consultoria s.L.</t>
  </si>
  <si>
    <t>B70407093</t>
  </si>
  <si>
    <t>Servicio de formación para la prestación de las acciones formativas correspondientes al Plan de Formación Continua de los empleados y empleadas del Ayto de SS.RR. (Moodle para formadores internos)</t>
  </si>
  <si>
    <t>Dicampus S.L.</t>
  </si>
  <si>
    <t>B33872094</t>
  </si>
  <si>
    <t>Servicio de formación para la prestación de las acciones formativas correspondientes al Plan de Formación Continua de los empleados y empleadas del Ayto de SS.RR. (Windows 10" para tecnico/as del Servicio de Sistemas de Información y Administración electrónica</t>
  </si>
  <si>
    <t xml:space="preserve">51/19 bis lote 1 </t>
  </si>
  <si>
    <t>51/19 bis lote 2</t>
  </si>
  <si>
    <t>51/19 bis lote 3</t>
  </si>
  <si>
    <t>51/19 bis lote 4</t>
  </si>
  <si>
    <t>Servicio de consultoría de la Asistencia Técnica para las adjudicaciones de redacciones de proyectos y ejecución de obras, supervisión y seguimiento de la redacción de proyectos de obra y supervisión, y control de calidad de las obras de distintas actuaciones en parques y jardines de S.S. Reyes. Periodo 2020-24</t>
  </si>
  <si>
    <t>JGL 26/10/2021</t>
  </si>
  <si>
    <t>UTE AT Zumanin I-Ingenia</t>
  </si>
  <si>
    <t>U67791624</t>
  </si>
  <si>
    <t>Carpas diversas fiestas del municipio y de las infraestructuras de Sansestock</t>
  </si>
  <si>
    <t>Res 9/10/20</t>
  </si>
  <si>
    <t>Res 11/12/20</t>
  </si>
  <si>
    <t>Merino &amp; Merino Producciones S.L.</t>
  </si>
  <si>
    <t>B81590606</t>
  </si>
  <si>
    <t>45 días desde la firma</t>
  </si>
  <si>
    <t>Alarmas</t>
  </si>
  <si>
    <t>policía local</t>
  </si>
  <si>
    <t>Secur seguridad y control</t>
  </si>
  <si>
    <t>B19597509</t>
  </si>
  <si>
    <t>Servicios de Gestión de stocks de alimentos y productos de limpieza e higiene de la Despensa Solidaria Municipal situada en el Centro Tecnológico y de Equipamiento municipal, en San Sebastián de los Reyes</t>
  </si>
  <si>
    <t>RES 09/08/2021</t>
  </si>
  <si>
    <t>03//02/2020</t>
  </si>
  <si>
    <t>ONE EXCELLENCE VISION</t>
  </si>
  <si>
    <t>B88142971</t>
  </si>
  <si>
    <t>servicio de software en la nube de gestión de
expedientes de reclamaciones de consumo y gestión integral de la Oficina de Municipal de
Información al Consumidor del Ayuntamiento de San Sebastián de los Reyes</t>
  </si>
  <si>
    <t>Abierto ordinario</t>
  </si>
  <si>
    <t>Comercio y Consumo</t>
  </si>
  <si>
    <t>RES 2021/2179 de 14/05/21</t>
  </si>
  <si>
    <t>RES 2021/3772 de 02/08/21</t>
  </si>
  <si>
    <t xml:space="preserve">SERNUTEC, SERVICIOS Y NUEVAS TECNOLOGÍA, S.L </t>
  </si>
  <si>
    <t>B97120109</t>
  </si>
  <si>
    <t>desde aceptacion del servicio e implantación completa del sofware</t>
  </si>
  <si>
    <t>Suministro de material sanitario con destino a diversas secciones del Ayuntamiento</t>
  </si>
  <si>
    <t>Res 14/4/21 nº 1477</t>
  </si>
  <si>
    <t>Res 21/7/21 nº 3553</t>
  </si>
  <si>
    <r>
      <t>ORTOACTIVA SUMINISTROS SANITARIOS Y ORTOPÉDICOS S.L.</t>
    </r>
    <r>
      <rPr>
        <sz val="11"/>
        <rFont val="Arial"/>
        <family val="2"/>
      </rPr>
      <t xml:space="preserve"> </t>
    </r>
  </si>
  <si>
    <t>B 54712153</t>
  </si>
  <si>
    <t>servicio de consultoria de la valoración de oferts técnicas y económicas, así como su exposición, del contrato de conservacioón y mantenimiento de zonas verdes municipales 2021-23025</t>
  </si>
  <si>
    <t>Res 2021/1857 de 26 de abril</t>
  </si>
  <si>
    <t>Res 2021/5696 de 19 de noviembre</t>
  </si>
  <si>
    <t>Artic Infraestructures Management S.L.</t>
  </si>
  <si>
    <t>B87291233</t>
  </si>
  <si>
    <t>4 meses</t>
  </si>
  <si>
    <t>Obras de reforma de la Climatización de las Fases I y III de la Zona Piscinas del Polideportivo Dehesa Boyal</t>
  </si>
  <si>
    <t>Res 2021/2222</t>
  </si>
  <si>
    <t>tuberias y montajes san jose</t>
  </si>
  <si>
    <t>B91087445</t>
  </si>
  <si>
    <t>4 MESES</t>
  </si>
  <si>
    <t>50/20</t>
  </si>
  <si>
    <t>79/20</t>
  </si>
  <si>
    <t>101/20</t>
  </si>
  <si>
    <t>366/20</t>
  </si>
  <si>
    <t>368/20</t>
  </si>
  <si>
    <t>375/20</t>
  </si>
  <si>
    <t>377/20</t>
  </si>
  <si>
    <t>Suministro de mesas merendero y bancos en zonas verdes de San Sebastián de los Reyes</t>
  </si>
  <si>
    <t>Res 2021/3132 
de 1/julio</t>
  </si>
  <si>
    <t>JGL 26/10/2</t>
  </si>
  <si>
    <t>Forjas Estilo Español S.A.</t>
  </si>
  <si>
    <t>A79295291</t>
  </si>
  <si>
    <t>JGL 26/10/21</t>
  </si>
  <si>
    <t>Benito Urban S.L.</t>
  </si>
  <si>
    <t>B59987529</t>
  </si>
  <si>
    <t>carpas fiestas cristo y carpas campus predeportivos</t>
  </si>
  <si>
    <t>2021/3900. 10/08/2021</t>
  </si>
  <si>
    <t>RIO PRODUCCIONES Y SERVICIOS INTEGRALES</t>
  </si>
  <si>
    <t>B74320813</t>
  </si>
  <si>
    <t>24 DIAS. 2 años</t>
  </si>
  <si>
    <t>2021/3623</t>
  </si>
  <si>
    <t>Jose Manuel Viñuela Garcia</t>
  </si>
  <si>
    <t>09174210q</t>
  </si>
  <si>
    <t>30 dias. 2 años</t>
  </si>
  <si>
    <t>28/21 L1</t>
  </si>
  <si>
    <t>servicio de actividades socioeducativas y de ocupación del ocio y tiempo libre para la promoción de la autonomía de las personas mayores</t>
  </si>
  <si>
    <t xml:space="preserve">RES 2323/21, 21 de mayo. </t>
  </si>
  <si>
    <t xml:space="preserve">Res 4067/21 </t>
  </si>
  <si>
    <t>Lote 1 y 2: 31/05/2023</t>
  </si>
  <si>
    <t>28/21 L2</t>
  </si>
  <si>
    <t>52,735,36 €</t>
  </si>
  <si>
    <t>JGL 14/09/21</t>
  </si>
  <si>
    <t>Vázquez y Cidoncha Consultores S.L.</t>
  </si>
  <si>
    <t>B-84676766</t>
  </si>
  <si>
    <t>Servicio de Transporte Discrecional con Conductor</t>
  </si>
  <si>
    <t>2021/2448 26/05/21</t>
  </si>
  <si>
    <t>2021/3640 26/07/21</t>
  </si>
  <si>
    <t>27/05/21</t>
  </si>
  <si>
    <t>Samar Tourist Bus S.A.</t>
  </si>
  <si>
    <t>A78942786</t>
  </si>
  <si>
    <t>Suministro de consumibles informáticos con destino al Almacén General</t>
  </si>
  <si>
    <t>Abierto S. ABREVIADO</t>
  </si>
  <si>
    <t>2021/2602 4/06/21</t>
  </si>
  <si>
    <t>09/06/21</t>
  </si>
  <si>
    <t>DISTRIBUIDORA DE MATERIAL DE OFICINA, S.A. (DIMOSA)</t>
  </si>
  <si>
    <t>A78557808</t>
  </si>
  <si>
    <t>Mantenimiento Aplicaciones plataforma integrada con el Padrón, gestión contable y de expedientes electrónicos</t>
  </si>
  <si>
    <t>2021/2771 11/06/21</t>
  </si>
  <si>
    <t>2021/4007 17/08/21</t>
  </si>
  <si>
    <t>15/06/21</t>
  </si>
  <si>
    <t>Aytos Solucines Informaticas S.L.U.</t>
  </si>
  <si>
    <t>B41632332</t>
  </si>
  <si>
    <t>Certificados electrónicos</t>
  </si>
  <si>
    <t>nuevas Tecnologías</t>
  </si>
  <si>
    <t>2021/2663 7/06/21</t>
  </si>
  <si>
    <t>2021/4009 17/08/21</t>
  </si>
  <si>
    <t>no procede</t>
  </si>
  <si>
    <t>FNMT</t>
  </si>
  <si>
    <t>Q2826004J</t>
  </si>
  <si>
    <t>Mantenimiento y Asist.Técnica del sistema integrado de Gestión de archivo físico y electrónico Albalá 7</t>
  </si>
  <si>
    <t>2021/2772 11/06/21</t>
  </si>
  <si>
    <t>2021/4016 18/08/21</t>
  </si>
  <si>
    <t>Baratz Servicios de Teledocumentacion S.A.</t>
  </si>
  <si>
    <t>A78468881</t>
  </si>
  <si>
    <t>Adaptación de reductores de velocidad existentes en varios viales del casco urbano de San Sebastián de los Reyes</t>
  </si>
  <si>
    <t>Res 3652/21 de 28 de julio</t>
  </si>
  <si>
    <t>Teodoro del Barrio S.A.</t>
  </si>
  <si>
    <t>A-28416089</t>
  </si>
  <si>
    <t xml:space="preserve">Suministro, por renting, de vehículo camuflado para Policía </t>
  </si>
  <si>
    <t>2021/2773 11/06/21</t>
  </si>
  <si>
    <t>2021/4166 02/09/2021</t>
  </si>
  <si>
    <t>22/06/21</t>
  </si>
  <si>
    <t>Bujarkay SL</t>
  </si>
  <si>
    <t>B23267131</t>
  </si>
  <si>
    <t>desde entrega</t>
  </si>
  <si>
    <t>Gestión del servicio de cursos de la Universidad Popular José Hierro</t>
  </si>
  <si>
    <t>Res 3328/21 de 9 de julio</t>
  </si>
  <si>
    <t>JGL 21/09/21</t>
  </si>
  <si>
    <t>Cultural Actex S.L.</t>
  </si>
  <si>
    <t>B-81829996</t>
  </si>
  <si>
    <t>sustitución de calderas de gasóleo por gas natural en diversos edificios y climatización del centro claudio rodriguez</t>
  </si>
  <si>
    <t>Res 6/7/21 nº 3264</t>
  </si>
  <si>
    <t>Res 26/8/21 nº 4079</t>
  </si>
  <si>
    <t>Ferrovial Construcción S.A.</t>
  </si>
  <si>
    <t>A28019206</t>
  </si>
  <si>
    <t>desde acta replanteo</t>
  </si>
  <si>
    <t>Seguridad en las fiestas</t>
  </si>
  <si>
    <t xml:space="preserve">Res 6/7/21 </t>
  </si>
  <si>
    <t>Res 19/8/21</t>
  </si>
  <si>
    <t>Consultores y Asesor en Seguridad Integral Europea S.L</t>
  </si>
  <si>
    <t xml:space="preserve">B-88480512 </t>
  </si>
  <si>
    <t>14 días</t>
  </si>
  <si>
    <t>1 fiesta</t>
  </si>
  <si>
    <t>Módulos sanitarios y de organización y aseos móviles</t>
  </si>
  <si>
    <t>Res 16/6/21 nº 2880</t>
  </si>
  <si>
    <t>Res 17/8/21 nº 3992</t>
  </si>
  <si>
    <t xml:space="preserve">María José Fernández Simón </t>
  </si>
  <si>
    <t>53132414E</t>
  </si>
  <si>
    <t xml:space="preserve">1 fiesta </t>
  </si>
  <si>
    <t>2 fiestas</t>
  </si>
  <si>
    <t>Servicio para la realización de programas y actividades de promoción de la igualdad y la corresponsabilidad.-Cursos y talleres de convivencia en igualdad, conciliación y empoderamiento</t>
  </si>
  <si>
    <t>Igualdad</t>
  </si>
  <si>
    <t>2021/3271 06/07/21</t>
  </si>
  <si>
    <t>JGL 5/10/21</t>
  </si>
  <si>
    <t>PROACTIVA FORMACION S.L</t>
  </si>
  <si>
    <t xml:space="preserve">Servicio para la realización de programas y actividades de promoción de la igualdad y la corresponsabilidad: Actuaciones para el cambio cultural y la transversalidad de género </t>
  </si>
  <si>
    <t>JGL 13/10/21</t>
  </si>
  <si>
    <t>ADECCO S.A.U.</t>
  </si>
  <si>
    <t>A58467341</t>
  </si>
  <si>
    <t>Servicio para la realización de programas y actividades de promoción de la igualdad y la corresponsabilidad: Fomento y mejora del empleo femenino.</t>
  </si>
  <si>
    <t>VAZQUEZ Y CIDONCHA CONSULTORES, S.L</t>
  </si>
  <si>
    <t>B84676766</t>
  </si>
  <si>
    <t>Banderolas culturales fiestas Cristo 2021</t>
  </si>
  <si>
    <t>Res 24/6/21 nº 2998</t>
  </si>
  <si>
    <t>Res 13/8/21 nº 3955</t>
  </si>
  <si>
    <t>Brace Consulting Management, S.L.</t>
  </si>
  <si>
    <t>B87296182</t>
  </si>
  <si>
    <t>Sonido unificado recinto ferial 2021</t>
  </si>
  <si>
    <t>2021/2846 16/06/21</t>
  </si>
  <si>
    <t>2021/4000 17/08/2021</t>
  </si>
  <si>
    <t>Javier Martinez Garcia</t>
  </si>
  <si>
    <t>53017994G</t>
  </si>
  <si>
    <t>20/08/21 a 31/08/21</t>
  </si>
  <si>
    <t>Adquisición de vehículos de policía y servicio de transformación.- Vehículo tipo Furgón medio para la unidad de Policía Judicial-Atestados.</t>
  </si>
  <si>
    <t>2021/3440 14/07/21</t>
  </si>
  <si>
    <t>Transforma 21, S.L</t>
  </si>
  <si>
    <t>B65336828</t>
  </si>
  <si>
    <t>hasta entrega</t>
  </si>
  <si>
    <t>Adquisición de vehículos de policía y servicio de transformación.- Vehículo tipo Furgón medio para la unidad Canina.</t>
  </si>
  <si>
    <t>Armamento y munición</t>
  </si>
  <si>
    <t>Res 2021/4164 de 2 de septiembre</t>
  </si>
  <si>
    <t>JGL 9/11/21</t>
  </si>
  <si>
    <t>Barragun Armament, S.L.</t>
  </si>
  <si>
    <t>B16328494</t>
  </si>
  <si>
    <t>Equipamientos Policiales, S.L.</t>
  </si>
  <si>
    <t>B05197700</t>
  </si>
  <si>
    <t>Marcas y patentes</t>
  </si>
  <si>
    <t>2021/3831 05/08/21</t>
  </si>
  <si>
    <t>2021//5719 19/11/21</t>
  </si>
  <si>
    <t>Isern Patentes y Marcas M S.L</t>
  </si>
  <si>
    <t xml:space="preserve">B-61791935 </t>
  </si>
  <si>
    <t>5 años</t>
  </si>
  <si>
    <t xml:space="preserve">suministro de cabina de 2 cabinas con poste cinemómetro </t>
  </si>
  <si>
    <t>suministros</t>
  </si>
  <si>
    <t>Res 2021/3818 de 
5 de agosto</t>
  </si>
  <si>
    <t>Tradersegur, S.A.</t>
  </si>
  <si>
    <t>A80015506</t>
  </si>
  <si>
    <t>Organización eventos (Semana libro y Sansestock)</t>
  </si>
  <si>
    <t>Res 3/8/21 nº 3798</t>
  </si>
  <si>
    <t>Res 3/9/2 nº 4190</t>
  </si>
  <si>
    <t>Negociado aseos</t>
  </si>
  <si>
    <t>Res 25/7/21 nº 3615</t>
  </si>
  <si>
    <t>Res 20/8/21 nº 4033</t>
  </si>
  <si>
    <t>REMSA</t>
  </si>
  <si>
    <t>B41117078</t>
  </si>
  <si>
    <t>1 fiestas</t>
  </si>
  <si>
    <t>Prefabril, S.L.</t>
  </si>
  <si>
    <t>B78567799</t>
  </si>
  <si>
    <t xml:space="preserve">Servicio de Asistencia Técnica de Espectáculos y Actividades Culturales, para la Iluminación, Sonido y Audiovisuales para el Servicio de Cultura </t>
  </si>
  <si>
    <t>2021/4089 27/08/21</t>
  </si>
  <si>
    <t>2021/57/17 19/11/21</t>
  </si>
  <si>
    <t>ETNO SONIDO PRODUCCIONES S.L.</t>
  </si>
  <si>
    <t>B47438007</t>
  </si>
  <si>
    <t>Suministro de Licencias y equipos (•Licencias Office )</t>
  </si>
  <si>
    <t>2021/4091 27/08/21</t>
  </si>
  <si>
    <t>2021/5892  26/11/21</t>
  </si>
  <si>
    <t>RCM JIT</t>
  </si>
  <si>
    <t>B81813636</t>
  </si>
  <si>
    <t>10 dias G 2 años</t>
  </si>
  <si>
    <t xml:space="preserve">Suministro de Licencias y equipos (• Teléfonos IP </t>
  </si>
  <si>
    <t>2021/5674 18/11/21</t>
  </si>
  <si>
    <t>Maintenance Development S.A.,</t>
  </si>
  <si>
    <t>A83637074</t>
  </si>
  <si>
    <t xml:space="preserve">Suministro de Licencias y equipos (• Monitores para PC </t>
  </si>
  <si>
    <t>Cos Mantenimiento S.A</t>
  </si>
  <si>
    <t xml:space="preserve">A-81585838  </t>
  </si>
  <si>
    <t>30 dias G 5 años</t>
  </si>
  <si>
    <t xml:space="preserve">Suministro de Licencias y equipos (• Escáner en red </t>
  </si>
  <si>
    <t>2021/5716 19/11/21</t>
  </si>
  <si>
    <t>A28122125</t>
  </si>
  <si>
    <t>30 d G 2 años</t>
  </si>
  <si>
    <t xml:space="preserve">Suministro de Licencias y equipos (• Ordenadores personales </t>
  </si>
  <si>
    <t>Herbecon Systems S.L</t>
  </si>
  <si>
    <t xml:space="preserve">B-92200591 </t>
  </si>
  <si>
    <t>30 dias G 4 años</t>
  </si>
  <si>
    <t xml:space="preserve">Suministro de Licencias y equipos (• Licencias Autocad LT </t>
  </si>
  <si>
    <t>2021/5790 23/11/21</t>
  </si>
  <si>
    <t>Cad &amp; Lan</t>
  </si>
  <si>
    <t>A79364394</t>
  </si>
  <si>
    <t>10 dias G 19/01/23</t>
  </si>
  <si>
    <t xml:space="preserve">Suministro de Licencias y equipos (• Herramienta autoservicio contraseña empleados </t>
  </si>
  <si>
    <t>Exevi S.L.</t>
  </si>
  <si>
    <t>B85664639</t>
  </si>
  <si>
    <t>Suministro de mobiliario y material auxiliar con destino a Bibliotecas municipales (Mesas abatibles Biblioteca Marcos Ana)</t>
  </si>
  <si>
    <t>2021/5789 23/11/21</t>
  </si>
  <si>
    <t>Asmobel S.A.</t>
  </si>
  <si>
    <t>A79165023</t>
  </si>
  <si>
    <t>Suministro de mobiliario y material auxiliar con destino a Bibliotecas municipales  (Sillas Biblioteca Claudio Rodriguez)</t>
  </si>
  <si>
    <t>CTO S.A.</t>
  </si>
  <si>
    <t>A78180551</t>
  </si>
  <si>
    <t xml:space="preserve">Suministro de mobiliario y material auxiliar con destino a Bibliotecas municipales ( y ) </t>
  </si>
  <si>
    <t>Suministro de mobiliario y material auxiliar con destino a Bibliotecas municipales (Estanterias biblioteca plaza de la iglesia)</t>
  </si>
  <si>
    <t>Suministro y montaje césped campos fútbol</t>
  </si>
  <si>
    <t>JGL 28/9/21</t>
  </si>
  <si>
    <t>Res 2021/6040 de3 de diciembre</t>
  </si>
  <si>
    <t>Obras y Pavimentos Especiales, S.A.</t>
  </si>
  <si>
    <t>A28410850</t>
  </si>
  <si>
    <t xml:space="preserve">9 meses </t>
  </si>
  <si>
    <t>Obras de remodelación del pabellón Eduardo López Mateo</t>
  </si>
  <si>
    <t>JGL 21/9/21</t>
  </si>
  <si>
    <t>Res 2021/6161 de 15 de diciembre</t>
  </si>
  <si>
    <t>Iguar Obras, S.L.</t>
  </si>
  <si>
    <t>B33523507</t>
  </si>
  <si>
    <t>3,5 meses</t>
  </si>
  <si>
    <t>DF obra bienestar</t>
  </si>
  <si>
    <t>2021/4143 01/09/21</t>
  </si>
  <si>
    <t>2021/5868 25/11/21</t>
  </si>
  <si>
    <t>Ignacio Villares Ojea</t>
  </si>
  <si>
    <t>02534154-Z</t>
  </si>
  <si>
    <t>ver pcap</t>
  </si>
  <si>
    <t>25/21 L1</t>
  </si>
  <si>
    <t>25/21 L2</t>
  </si>
  <si>
    <t>26/21 L1</t>
  </si>
  <si>
    <t>26/21 L2</t>
  </si>
  <si>
    <t>30/21</t>
  </si>
  <si>
    <t>31/21</t>
  </si>
  <si>
    <t>32/21</t>
  </si>
  <si>
    <t>33/21</t>
  </si>
  <si>
    <t>34/21</t>
  </si>
  <si>
    <t>35/21</t>
  </si>
  <si>
    <t>36/21 L1</t>
  </si>
  <si>
    <t>38/21</t>
  </si>
  <si>
    <t>39/21 L1</t>
  </si>
  <si>
    <t>39/21 L2</t>
  </si>
  <si>
    <t>40/21</t>
  </si>
  <si>
    <t>41 /21 L2</t>
  </si>
  <si>
    <t>42/21  L 1</t>
  </si>
  <si>
    <t>42/21 L 2</t>
  </si>
  <si>
    <t>42/21 L 3</t>
  </si>
  <si>
    <t>43/21</t>
  </si>
  <si>
    <t>44/21</t>
  </si>
  <si>
    <t>53/21 L 1</t>
  </si>
  <si>
    <t>53/21 L2</t>
  </si>
  <si>
    <t>55/21 L1</t>
  </si>
  <si>
    <t>55/21 L2</t>
  </si>
  <si>
    <t>55/21 L3</t>
  </si>
  <si>
    <t>57/21</t>
  </si>
  <si>
    <t>62/21</t>
  </si>
  <si>
    <t>63/21 L1</t>
  </si>
  <si>
    <t>63/21 L2</t>
  </si>
  <si>
    <t>65/21 L1</t>
  </si>
  <si>
    <t>65/21 L2</t>
  </si>
  <si>
    <t>6767/21</t>
  </si>
  <si>
    <t>70/21 L 1</t>
  </si>
  <si>
    <t>70/21 L 2</t>
  </si>
  <si>
    <t>70/21 L 3</t>
  </si>
  <si>
    <t>70/21 L 4</t>
  </si>
  <si>
    <t>70/21 L 5</t>
  </si>
  <si>
    <t>70/21 L 6</t>
  </si>
  <si>
    <t>70/21 L 9</t>
  </si>
  <si>
    <t>71/21 L 2</t>
  </si>
  <si>
    <t>71/21 L 3</t>
  </si>
  <si>
    <t>71/21 L 4</t>
  </si>
  <si>
    <t>71/21 L 5</t>
  </si>
  <si>
    <t>72/21</t>
  </si>
  <si>
    <t>77/21</t>
  </si>
  <si>
    <t>79/21</t>
  </si>
  <si>
    <t>mensual</t>
  </si>
  <si>
    <t>licitación por precios unitarios</t>
  </si>
  <si>
    <t xml:space="preserve">EXPTE </t>
  </si>
  <si>
    <t>CON 73/08</t>
  </si>
  <si>
    <t>Regulación de aparcamientos limitados en vía pública</t>
  </si>
  <si>
    <t>No conlleva gasto para el ayuntamiento</t>
  </si>
  <si>
    <t>Diferir el periodo de ejecución de contrato debido al estado de alarma provocado por la Covid 19</t>
  </si>
  <si>
    <t>CON 93/20bis</t>
  </si>
  <si>
    <t>obra de reforma del antiguo colegio con destino a centro de ocio de personas mayores, plan PIR 2016-2019</t>
  </si>
  <si>
    <t>52.424,69 € IVA incluido</t>
  </si>
  <si>
    <t>preservación de valor arquitectónico del edificio.</t>
  </si>
  <si>
    <t>“Servicio de organización de espectáculos culturales  y musicales durante las fiesta en honor del Stmo. Cristo de los Remedios”</t>
  </si>
  <si>
    <t>159.567,08€ IVA incluido</t>
  </si>
  <si>
    <t xml:space="preserve">variaciones estrictamente indispensables para responder a las necesidades surgidas </t>
  </si>
  <si>
    <t>CON 09/17</t>
  </si>
  <si>
    <t>Instalación y explotación de máquinas expendedoras de bebidas calientes y frías y productos sólidos ( vending), instaladas en el Ayto de SS.RR.</t>
  </si>
  <si>
    <t>Permitir incrementar precio en bebidas azucaradas y edulcoradas en cuantía equivalente al incrmento del IVA aplicable.</t>
  </si>
  <si>
    <t>CON 07/17</t>
  </si>
  <si>
    <t>suministro, por sistema de arrendamiento financiero, de una ambulancia carrozada, tipo C, con destino a Protección Civil</t>
  </si>
  <si>
    <t>18.083,28€ IVA incluido</t>
  </si>
  <si>
    <t xml:space="preserve">continuidad del servicio hasta 28/04/22 o hasta la firma del nuevo contrato (92/21) </t>
  </si>
  <si>
    <t>CON 47/18</t>
  </si>
  <si>
    <t>Contrato mixto de adquisición de vehículos de policía y servicio de transformación</t>
  </si>
  <si>
    <t>10.592,02€ IVA incluido</t>
  </si>
  <si>
    <t>aumento del número de líneas de comunicaciones de telefonía móvil</t>
  </si>
  <si>
    <t>CON 25/19</t>
  </si>
  <si>
    <t>Suministro de multicopiadoras en regimen de arrendamiento financiero para el Ayto de Sanse</t>
  </si>
  <si>
    <t>843,48 € IVA incluido</t>
  </si>
  <si>
    <t>dos fotocopiadoras para La Locomotora y las Cumbres</t>
  </si>
  <si>
    <t>Servicio de grabación y edicion de reportajes en videio de noticias y programas con destino a medios de comunicación y CN digital</t>
  </si>
  <si>
    <t>1.792,23€ IVA incluido</t>
  </si>
  <si>
    <t>continuidad del servicio hasta la firma del nuevo contrato (91/21) prevista para el 31/01/22</t>
  </si>
  <si>
    <t>CON 59/18</t>
  </si>
  <si>
    <t>Servicio de control de sala para el aula de estudioy mediateca del centro joven</t>
  </si>
  <si>
    <t>5.631,95€ IVA incluido</t>
  </si>
  <si>
    <t xml:space="preserve">continuidad del servicio hasta 31/03/22 o hasta la firma del nuevo contrato (87/21) </t>
  </si>
  <si>
    <t>CON 41/09</t>
  </si>
  <si>
    <t>Gestión del Servicio público educativo de la Escuela Infantil Municipal nº 5 (Dehesa Vieja).</t>
  </si>
  <si>
    <t>2006,93 IVA incluido</t>
  </si>
  <si>
    <t>refuerzo de plantilla de educadoras para afrontar el inclmement de niños como consecuandcia de la reforma de Las Cumbres</t>
  </si>
  <si>
    <t>CON 01/20</t>
  </si>
  <si>
    <t>Servicio de limpieza de edificios y dependencias municipales</t>
  </si>
  <si>
    <t>87929,44 IVA incluido</t>
  </si>
  <si>
    <t>ampliación de servico en centros dducatiovos derivado de la situación del COVID 19</t>
  </si>
  <si>
    <t>CON 14/19</t>
  </si>
  <si>
    <t>CON 3/19</t>
  </si>
  <si>
    <t>71/20 L5</t>
  </si>
  <si>
    <t>Abierto Simp. Abreviado</t>
  </si>
  <si>
    <t>Importes por tipo de contrato
2º semestres de 2021</t>
  </si>
  <si>
    <t>Acuerdo Marco</t>
  </si>
  <si>
    <t>Res 3/3/21</t>
  </si>
  <si>
    <t>Res 21/07/21 nº 3564</t>
  </si>
  <si>
    <t>Eulen, S.A.</t>
  </si>
  <si>
    <t>A28517308</t>
  </si>
  <si>
    <t>Suministro de una licencia del software TeamViewer
Corporate, incluyendo complementos para soporte a dispositivos móviles (3 unidades)</t>
  </si>
  <si>
    <t>2021/2178 14/05/21</t>
  </si>
  <si>
    <t>2021/3637 26/07/21</t>
  </si>
  <si>
    <t>24/05/21</t>
  </si>
  <si>
    <t>SERVICIOS MICROINFORMÁTICA S.A.</t>
  </si>
  <si>
    <t>A25027145</t>
  </si>
  <si>
    <t>Ampliación de cementerio</t>
  </si>
  <si>
    <t>Res 731/21 de 4 de marzo</t>
  </si>
  <si>
    <t>Res 4161/21 de 2 de septiembre</t>
  </si>
  <si>
    <t>Memorial Parks S.A.</t>
  </si>
  <si>
    <t>A-28771236</t>
  </si>
  <si>
    <t>producción e instalación de banderolas en las farolas de la localidad</t>
  </si>
  <si>
    <t>Res 5/7/21</t>
  </si>
  <si>
    <t>JGL 14/9/21</t>
  </si>
  <si>
    <t>Sundis, S.A.</t>
  </si>
  <si>
    <t>A08652828</t>
  </si>
  <si>
    <t xml:space="preserve">2 años </t>
  </si>
  <si>
    <t>Suministro de vestuario con destino a diversos colectivos municipales</t>
  </si>
  <si>
    <t>Res 2572/21 de 2 de junio</t>
  </si>
  <si>
    <t>JGL 2/11/21</t>
  </si>
  <si>
    <t>Palomeque S.L.</t>
  </si>
  <si>
    <t>B85991917</t>
  </si>
  <si>
    <t>Suministro de combustible de automoción para los vehículos del parque móvil municipal del ayuntamiento de san sebastián de los reyes.</t>
  </si>
  <si>
    <t>2021/2884 16/06/21</t>
  </si>
  <si>
    <t>Acuerdo JGL de 05/10/2021</t>
  </si>
  <si>
    <t>Solred, S.A.</t>
  </si>
  <si>
    <t>A79707345</t>
  </si>
  <si>
    <t>Servicio de colaboración bancaria</t>
  </si>
  <si>
    <t>Tesorería</t>
  </si>
  <si>
    <t>19/05/2021. 2230</t>
  </si>
  <si>
    <t>23/08/2021. 4034</t>
  </si>
  <si>
    <t>Caixabank</t>
  </si>
  <si>
    <t>A-08663619</t>
  </si>
  <si>
    <t>mantenimiento aplicación gestión patrimonio e inventario municipal</t>
  </si>
  <si>
    <t>Res 14/5/21 nº2174</t>
  </si>
  <si>
    <t>Res 21/7/21 nº 3555</t>
  </si>
  <si>
    <t>B14441885</t>
  </si>
  <si>
    <t>Gestor de turnos y cita previa SAC</t>
  </si>
  <si>
    <t>Res 14/5/21 nº 2180</t>
  </si>
  <si>
    <t>Res 21/7/21 nº365</t>
  </si>
  <si>
    <t>IDM Sistemas de Comunicación S.L.</t>
  </si>
  <si>
    <t>B 96618129</t>
  </si>
  <si>
    <t>Material de Oficina Básico para Almacén General</t>
  </si>
  <si>
    <t>2021/3263 06/07/21</t>
  </si>
  <si>
    <t>2021/5635 17/11/21</t>
  </si>
  <si>
    <t>Asenga Logística S.L.</t>
  </si>
  <si>
    <t>B87596276</t>
  </si>
  <si>
    <t>Mantenimiento del observatorio socioeconómico y del directorio empresarial</t>
  </si>
  <si>
    <t>Res 27/5/21</t>
  </si>
  <si>
    <t>Res 13/8/21</t>
  </si>
  <si>
    <t>AXIOMA ANALISIS ESTADISTICOS SL</t>
  </si>
  <si>
    <t>B47645171</t>
  </si>
  <si>
    <t>Publicidad institucional</t>
  </si>
  <si>
    <t>Res 3358/21 de 9 de julio</t>
  </si>
  <si>
    <t>Res 5602/21 de 16 de noviembre</t>
  </si>
  <si>
    <t>Radioestudio, S.A.</t>
  </si>
  <si>
    <t>A28805497</t>
  </si>
  <si>
    <t>Servicio de agencia de noticias  Con cobertura gráfica de cinco eventos informativos fijados por el Ayto</t>
  </si>
  <si>
    <t>2021/2337 21/05/21</t>
  </si>
  <si>
    <t>2021/4008 17/08/21</t>
  </si>
  <si>
    <t xml:space="preserve">Agencia Efe S.A.U., S.M.E </t>
  </si>
  <si>
    <t xml:space="preserve">A28028744 </t>
  </si>
  <si>
    <t>Servicio de agencia de noticias con distribución de los abonados de los audios de las noticias remitidas por el Ayuntamiento</t>
  </si>
  <si>
    <t xml:space="preserve">EUROPA PRESS DELEGACIONES SA </t>
  </si>
  <si>
    <t>A41606534</t>
  </si>
  <si>
    <t>Mobiliario de escuelas infantiles Lote 1</t>
  </si>
  <si>
    <t>Educación e Infancia</t>
  </si>
  <si>
    <t>DICLESA</t>
  </si>
  <si>
    <t>B02303006</t>
  </si>
  <si>
    <t>L1. DEL 1 AL 15 DE OCTUBRE</t>
  </si>
  <si>
    <t>Mobiliario de escuelas infantiles Lote 2</t>
  </si>
  <si>
    <t>Carranza Hostelería</t>
  </si>
  <si>
    <t xml:space="preserve"> B18080804</t>
  </si>
  <si>
    <t>Mobiliario de escuelas infantiles Lote 3</t>
  </si>
  <si>
    <t>Total Ekip</t>
  </si>
  <si>
    <t>B 02558393</t>
  </si>
  <si>
    <t>Mobiliario de escuelas infantiles Lote 4</t>
  </si>
  <si>
    <t>1/21 L1</t>
  </si>
  <si>
    <t>1/21 L2</t>
  </si>
  <si>
    <t>2/21</t>
  </si>
  <si>
    <t>4/21</t>
  </si>
  <si>
    <t>5/21</t>
  </si>
  <si>
    <t>6/21</t>
  </si>
  <si>
    <t>7/21</t>
  </si>
  <si>
    <t>9/21</t>
  </si>
  <si>
    <t>10/21</t>
  </si>
  <si>
    <t>12/21</t>
  </si>
  <si>
    <t>14/21</t>
  </si>
  <si>
    <t>15/21</t>
  </si>
  <si>
    <t>18/21</t>
  </si>
  <si>
    <t>20/21 L 1</t>
  </si>
  <si>
    <t>20/21 L 2</t>
  </si>
  <si>
    <t>22/21 L1</t>
  </si>
  <si>
    <t>22/21 L2</t>
  </si>
  <si>
    <t>22/12 L3</t>
  </si>
  <si>
    <t>22/12 L4</t>
  </si>
  <si>
    <t xml:space="preserve">MILTON BUSINESS GROUPS, S.L. </t>
  </si>
  <si>
    <t>95/21</t>
  </si>
  <si>
    <t>servicio de cartero real</t>
  </si>
  <si>
    <t>Res 2021/5523 de 15/11/21</t>
  </si>
  <si>
    <t>Res 2021/6170 de 15 dediciembre de 2021</t>
  </si>
  <si>
    <t>B10369460</t>
  </si>
  <si>
    <t>Pebetero Servicios e Información S.L.</t>
  </si>
  <si>
    <t>84/21</t>
  </si>
  <si>
    <t>Canon para el ayuntamiento, por de unidad y según el tipo de vehículo</t>
  </si>
  <si>
    <t>Res 2021/6280 de 21 de diciembre</t>
  </si>
  <si>
    <t>Autodesgüaces El Choque, S.L.</t>
  </si>
  <si>
    <t>B81045270</t>
  </si>
  <si>
    <t>por unidad y dependiendo del tipo de vehículo</t>
  </si>
  <si>
    <t>si, 1 año.</t>
  </si>
  <si>
    <t>46/21</t>
  </si>
  <si>
    <t xml:space="preserve"> suministro de placas oficiales señalizadoras de vados</t>
  </si>
  <si>
    <t>Patrimonio</t>
  </si>
  <si>
    <t>Res 2021/3434 de 14 de julio</t>
  </si>
  <si>
    <t>Estampaciones Casado, S.L.</t>
  </si>
  <si>
    <t>B14053854</t>
  </si>
  <si>
    <t>6 meses</t>
  </si>
  <si>
    <t>servicio de retirada, transporte, depósito, descontaminación, tratamiento y destrucción de los vehículos abandonados.</t>
  </si>
  <si>
    <t>19/21 L1</t>
  </si>
  <si>
    <t>Suministro de libros y material multimedia. Lote 1</t>
  </si>
  <si>
    <t>19/21 L2</t>
  </si>
  <si>
    <t>Suministro de libros y material multimedia. Lote 2</t>
  </si>
  <si>
    <t>Espasa Calpe, S.A.</t>
  </si>
  <si>
    <t>A59913509</t>
  </si>
  <si>
    <t>Distriasvy</t>
  </si>
  <si>
    <t>B47753892</t>
  </si>
  <si>
    <t>suministro de material relacionado con funciones de tráfico, vallas peatonales, señalización temporal, señalización de control policial, balizamiento y carpa de instalación para controles realizados por la policía local de San Sebastián de los Reyes</t>
  </si>
  <si>
    <t>2021/3835 05/08/2021</t>
  </si>
  <si>
    <t>56/21 L1</t>
  </si>
  <si>
    <t>56/21 L 2</t>
  </si>
  <si>
    <t>Euroseñal</t>
  </si>
  <si>
    <t>B01700848</t>
  </si>
  <si>
    <t>Mastertent Iberica S.L.</t>
  </si>
  <si>
    <t>B61384657</t>
  </si>
  <si>
    <t>Servicio de apoyo psicogerontológico para la promoción de la autonomía de las personas mayores de 60 años empadronadas en el municipio de San Sebastián de los Reyes,</t>
  </si>
  <si>
    <t>2021/4163 02/09/2021</t>
  </si>
  <si>
    <t>2021/5776 23/11/2021</t>
  </si>
  <si>
    <t>B59416479</t>
  </si>
  <si>
    <t>61/21</t>
  </si>
  <si>
    <t>adquisición de 1 cinemómetro laser, para la policía local de San Sebastián de los Reyes</t>
  </si>
  <si>
    <t>2021/3834 05/08/2021</t>
  </si>
  <si>
    <t>adquisición 3 equipos de lectura de matrículas y accesorios para la policía local de San Sebastián de los Reyes</t>
  </si>
  <si>
    <t>64/21 L 1</t>
  </si>
  <si>
    <t>64/21 L 2</t>
  </si>
  <si>
    <t>Tradesegur S.A.</t>
  </si>
  <si>
    <t>Sustainable Intelligent Transportation System S.L.U.</t>
  </si>
  <si>
    <t>B87916383</t>
  </si>
  <si>
    <t>67/21</t>
  </si>
  <si>
    <t>Mejora del firme</t>
  </si>
  <si>
    <t>Res 26/7/21. Nº 3639</t>
  </si>
  <si>
    <t>Asfaltos y construcciones Elsan, S.A.</t>
  </si>
  <si>
    <t>A81940371</t>
  </si>
  <si>
    <t>66/21</t>
  </si>
  <si>
    <t>Ciclomotores y Motocicletas (22,71€).
Turismos y vehículos mixtos (212,00 €).
Furgonetas, todoterrenos, camiones de menos de 3.500 kg y autobuses de menos de 25 plazas, remolques y caravanas (360,23 €).
Camiones de más de 3.500 kg. o autobuses de más de 25 plazas (440,32 €).</t>
  </si>
  <si>
    <t>Canon por unidad y dependiendo del tipo de vehículo</t>
  </si>
</sst>
</file>

<file path=xl/styles.xml><?xml version="1.0" encoding="utf-8"?>
<styleSheet xmlns="http://schemas.openxmlformats.org/spreadsheetml/2006/main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_€"/>
    <numFmt numFmtId="165" formatCode="#,##0.00\ &quot;€&quot;"/>
    <numFmt numFmtId="166" formatCode="dd/mm/yy;@"/>
    <numFmt numFmtId="167" formatCode="dd/mm/yyyy;@"/>
    <numFmt numFmtId="168" formatCode="_-* #,##0.00\ [$€-C0A]_-;\-* #,##0.00\ [$€-C0A]_-;_-* &quot;-&quot;??\ [$€-C0A]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20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2"/>
      <name val="Arial"/>
      <family val="2"/>
    </font>
    <font>
      <sz val="9"/>
      <color theme="1"/>
      <name val="Arial"/>
    </font>
    <font>
      <sz val="9"/>
      <color indexed="8"/>
      <name val="Arial"/>
    </font>
    <font>
      <sz val="9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8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44" fontId="7" fillId="6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44" fontId="0" fillId="8" borderId="1" xfId="1" applyFont="1" applyFill="1" applyBorder="1"/>
    <xf numFmtId="0" fontId="8" fillId="6" borderId="0" xfId="0" applyFont="1" applyFill="1" applyBorder="1" applyAlignment="1">
      <alignment horizontal="center" vertical="center" textRotation="90" wrapText="1"/>
    </xf>
    <xf numFmtId="9" fontId="0" fillId="9" borderId="1" xfId="4" applyFont="1" applyFill="1" applyBorder="1" applyAlignment="1">
      <alignment horizontal="center"/>
    </xf>
    <xf numFmtId="44" fontId="0" fillId="9" borderId="1" xfId="1" applyFont="1" applyFill="1" applyBorder="1" applyAlignment="1">
      <alignment horizontal="center"/>
    </xf>
    <xf numFmtId="10" fontId="0" fillId="8" borderId="1" xfId="4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3" fillId="0" borderId="2" xfId="6" applyFont="1" applyFill="1" applyBorder="1" applyAlignment="1">
      <alignment horizontal="center" vertical="center" wrapText="1"/>
    </xf>
    <xf numFmtId="44" fontId="3" fillId="0" borderId="1" xfId="3" applyFont="1" applyFill="1" applyBorder="1" applyAlignment="1">
      <alignment horizontal="center" vertical="center"/>
    </xf>
    <xf numFmtId="14" fontId="3" fillId="0" borderId="1" xfId="6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5" applyNumberFormat="1" applyFont="1" applyBorder="1" applyAlignment="1">
      <alignment vertical="top" wrapText="1" shrinkToFit="1"/>
    </xf>
    <xf numFmtId="44" fontId="0" fillId="0" borderId="1" xfId="5" applyFont="1" applyBorder="1" applyAlignment="1">
      <alignment vertical="top" wrapText="1"/>
    </xf>
    <xf numFmtId="44" fontId="0" fillId="0" borderId="1" xfId="5" applyFont="1" applyBorder="1" applyAlignment="1">
      <alignment horizontal="center" vertical="center" wrapText="1"/>
    </xf>
    <xf numFmtId="14" fontId="0" fillId="0" borderId="1" xfId="5" applyNumberFormat="1" applyFont="1" applyBorder="1" applyAlignment="1">
      <alignment vertical="top" wrapText="1"/>
    </xf>
    <xf numFmtId="14" fontId="4" fillId="0" borderId="1" xfId="6" applyNumberFormat="1" applyFont="1" applyFill="1" applyBorder="1" applyAlignment="1">
      <alignment horizontal="center" vertical="center"/>
    </xf>
    <xf numFmtId="0" fontId="3" fillId="0" borderId="1" xfId="6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10" borderId="1" xfId="0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6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44" fontId="3" fillId="10" borderId="1" xfId="3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44" fontId="3" fillId="7" borderId="1" xfId="3" applyNumberFormat="1" applyFont="1" applyFill="1" applyBorder="1" applyAlignment="1">
      <alignment horizontal="center" vertical="center"/>
    </xf>
    <xf numFmtId="44" fontId="0" fillId="10" borderId="1" xfId="5" applyNumberFormat="1" applyFont="1" applyFill="1" applyBorder="1" applyAlignment="1">
      <alignment vertical="top" wrapText="1"/>
    </xf>
    <xf numFmtId="44" fontId="0" fillId="7" borderId="1" xfId="5" applyNumberFormat="1" applyFont="1" applyFill="1" applyBorder="1" applyAlignment="1">
      <alignment vertical="top" wrapText="1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3" fillId="10" borderId="2" xfId="6" applyFont="1" applyFill="1" applyBorder="1" applyAlignment="1">
      <alignment horizontal="center" vertical="center" wrapText="1"/>
    </xf>
    <xf numFmtId="0" fontId="3" fillId="7" borderId="2" xfId="6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quotePrefix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165" fontId="14" fillId="0" borderId="1" xfId="6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4" fontId="14" fillId="0" borderId="1" xfId="6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14" fontId="15" fillId="0" borderId="1" xfId="6" applyNumberFormat="1" applyFont="1" applyFill="1" applyBorder="1" applyAlignment="1">
      <alignment horizontal="center" vertical="center" wrapText="1"/>
    </xf>
    <xf numFmtId="44" fontId="14" fillId="0" borderId="1" xfId="1" applyNumberFormat="1" applyFont="1" applyFill="1" applyBorder="1" applyAlignment="1">
      <alignment horizontal="center" vertical="center" wrapText="1"/>
    </xf>
    <xf numFmtId="166" fontId="14" fillId="0" borderId="1" xfId="6" applyNumberFormat="1" applyFont="1" applyFill="1" applyBorder="1" applyAlignment="1">
      <alignment horizontal="center" vertical="center" wrapText="1"/>
    </xf>
    <xf numFmtId="167" fontId="14" fillId="0" borderId="1" xfId="0" applyNumberFormat="1" applyFont="1" applyFill="1" applyBorder="1" applyAlignment="1">
      <alignment horizontal="center" vertical="center" wrapText="1"/>
    </xf>
    <xf numFmtId="167" fontId="14" fillId="0" borderId="1" xfId="6" applyNumberFormat="1" applyFont="1" applyFill="1" applyBorder="1" applyAlignment="1">
      <alignment horizontal="center" vertical="center" wrapText="1"/>
    </xf>
    <xf numFmtId="14" fontId="14" fillId="0" borderId="1" xfId="6" applyNumberFormat="1" applyFont="1" applyFill="1" applyBorder="1" applyAlignment="1">
      <alignment vertical="center" wrapText="1"/>
    </xf>
    <xf numFmtId="49" fontId="14" fillId="0" borderId="2" xfId="0" quotePrefix="1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justify" vertical="center" wrapText="1"/>
    </xf>
    <xf numFmtId="0" fontId="14" fillId="0" borderId="2" xfId="6" applyFont="1" applyFill="1" applyBorder="1" applyAlignment="1">
      <alignment horizontal="center" vertical="center" wrapText="1"/>
    </xf>
    <xf numFmtId="165" fontId="14" fillId="0" borderId="2" xfId="6" applyNumberFormat="1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14" fontId="15" fillId="0" borderId="2" xfId="6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4" fontId="14" fillId="0" borderId="2" xfId="1" applyNumberFormat="1" applyFont="1" applyFill="1" applyBorder="1" applyAlignment="1">
      <alignment horizontal="center" vertical="center" wrapText="1"/>
    </xf>
    <xf numFmtId="166" fontId="14" fillId="0" borderId="2" xfId="6" applyNumberFormat="1" applyFont="1" applyFill="1" applyBorder="1" applyAlignment="1">
      <alignment horizontal="center" vertical="center" wrapText="1"/>
    </xf>
    <xf numFmtId="14" fontId="14" fillId="0" borderId="2" xfId="6" applyNumberFormat="1" applyFont="1" applyFill="1" applyBorder="1" applyAlignment="1">
      <alignment horizontal="center" vertical="center" wrapText="1"/>
    </xf>
    <xf numFmtId="167" fontId="14" fillId="0" borderId="2" xfId="6" applyNumberFormat="1" applyFont="1" applyFill="1" applyBorder="1" applyAlignment="1">
      <alignment horizontal="center" vertical="center" wrapText="1"/>
    </xf>
    <xf numFmtId="14" fontId="14" fillId="0" borderId="2" xfId="6" applyNumberFormat="1" applyFont="1" applyFill="1" applyBorder="1" applyAlignment="1">
      <alignment vertical="center" wrapText="1"/>
    </xf>
    <xf numFmtId="0" fontId="14" fillId="0" borderId="1" xfId="8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4" fontId="14" fillId="0" borderId="1" xfId="3" applyFont="1" applyFill="1" applyBorder="1" applyAlignment="1">
      <alignment horizontal="justify" vertical="center" wrapText="1"/>
    </xf>
    <xf numFmtId="49" fontId="14" fillId="0" borderId="1" xfId="0" applyNumberFormat="1" applyFont="1" applyFill="1" applyBorder="1" applyAlignment="1">
      <alignment horizontal="justify" vertical="center" wrapText="1"/>
    </xf>
    <xf numFmtId="44" fontId="14" fillId="0" borderId="1" xfId="3" applyFont="1" applyFill="1" applyBorder="1" applyAlignment="1">
      <alignment horizontal="center" vertical="center" wrapText="1"/>
    </xf>
    <xf numFmtId="14" fontId="15" fillId="0" borderId="1" xfId="3" applyNumberFormat="1" applyFont="1" applyFill="1" applyBorder="1" applyAlignment="1">
      <alignment horizontal="center" vertical="center" wrapText="1"/>
    </xf>
    <xf numFmtId="14" fontId="14" fillId="0" borderId="1" xfId="3" applyNumberFormat="1" applyFont="1" applyFill="1" applyBorder="1" applyAlignment="1">
      <alignment horizontal="center" vertical="center" wrapText="1"/>
    </xf>
    <xf numFmtId="167" fontId="14" fillId="0" borderId="1" xfId="3" applyNumberFormat="1" applyFont="1" applyFill="1" applyBorder="1" applyAlignment="1">
      <alignment horizontal="center" vertical="center" wrapText="1"/>
    </xf>
    <xf numFmtId="14" fontId="14" fillId="0" borderId="1" xfId="3" applyNumberFormat="1" applyFont="1" applyFill="1" applyBorder="1" applyAlignment="1">
      <alignment vertical="center" wrapText="1"/>
    </xf>
    <xf numFmtId="0" fontId="14" fillId="0" borderId="1" xfId="6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6" applyFont="1" applyFill="1" applyBorder="1" applyAlignment="1">
      <alignment horizontal="left" vertical="center" wrapText="1"/>
    </xf>
    <xf numFmtId="165" fontId="14" fillId="0" borderId="2" xfId="0" applyNumberFormat="1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 wrapText="1"/>
    </xf>
    <xf numFmtId="166" fontId="14" fillId="0" borderId="2" xfId="0" applyNumberFormat="1" applyFont="1" applyFill="1" applyBorder="1" applyAlignment="1">
      <alignment horizontal="center" vertical="center" wrapText="1"/>
    </xf>
    <xf numFmtId="167" fontId="14" fillId="0" borderId="2" xfId="0" applyNumberFormat="1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7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44" fontId="5" fillId="0" borderId="2" xfId="1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vertical="center" wrapText="1"/>
    </xf>
    <xf numFmtId="0" fontId="3" fillId="0" borderId="2" xfId="6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6" applyFont="1" applyFill="1" applyBorder="1" applyAlignment="1">
      <alignment horizontal="center" vertical="center" wrapText="1"/>
    </xf>
    <xf numFmtId="165" fontId="3" fillId="0" borderId="2" xfId="6" applyNumberFormat="1" applyFont="1" applyFill="1" applyBorder="1" applyAlignment="1">
      <alignment horizontal="center" vertical="center"/>
    </xf>
    <xf numFmtId="14" fontId="3" fillId="0" borderId="2" xfId="6" applyNumberFormat="1" applyFont="1" applyFill="1" applyBorder="1" applyAlignment="1">
      <alignment horizontal="center" vertical="center"/>
    </xf>
    <xf numFmtId="44" fontId="16" fillId="0" borderId="2" xfId="3" applyFont="1" applyFill="1" applyBorder="1" applyAlignment="1">
      <alignment horizontal="center" vertical="center" wrapText="1"/>
    </xf>
    <xf numFmtId="44" fontId="3" fillId="0" borderId="2" xfId="3" applyFont="1" applyFill="1" applyBorder="1" applyAlignment="1">
      <alignment horizontal="center" vertical="center"/>
    </xf>
    <xf numFmtId="166" fontId="16" fillId="0" borderId="2" xfId="6" applyNumberFormat="1" applyFont="1" applyFill="1" applyBorder="1" applyAlignment="1">
      <alignment horizontal="center" vertical="center" wrapText="1"/>
    </xf>
    <xf numFmtId="167" fontId="16" fillId="0" borderId="2" xfId="6" applyNumberFormat="1" applyFont="1" applyFill="1" applyBorder="1" applyAlignment="1">
      <alignment horizontal="center" vertical="center" wrapText="1"/>
    </xf>
    <xf numFmtId="14" fontId="16" fillId="0" borderId="2" xfId="6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5" fontId="16" fillId="0" borderId="2" xfId="6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 shrinkToFit="1"/>
    </xf>
    <xf numFmtId="0" fontId="16" fillId="0" borderId="2" xfId="6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6" fillId="0" borderId="1" xfId="6" applyFont="1" applyFill="1" applyBorder="1" applyAlignment="1">
      <alignment horizontal="left" vertical="center" wrapText="1"/>
    </xf>
    <xf numFmtId="44" fontId="0" fillId="0" borderId="2" xfId="5" applyFont="1" applyBorder="1" applyAlignment="1">
      <alignment vertical="top" wrapText="1"/>
    </xf>
    <xf numFmtId="0" fontId="16" fillId="0" borderId="1" xfId="6" applyFont="1" applyFill="1" applyBorder="1" applyAlignment="1">
      <alignment horizontal="center" vertical="center" wrapText="1"/>
    </xf>
    <xf numFmtId="44" fontId="16" fillId="0" borderId="1" xfId="3" applyFont="1" applyFill="1" applyBorder="1" applyAlignment="1">
      <alignment horizontal="center" vertical="center" wrapText="1"/>
    </xf>
    <xf numFmtId="44" fontId="5" fillId="0" borderId="1" xfId="1" applyNumberFormat="1" applyFont="1" applyFill="1" applyBorder="1" applyAlignment="1">
      <alignment horizontal="center" vertical="center" wrapText="1"/>
    </xf>
    <xf numFmtId="49" fontId="14" fillId="10" borderId="1" xfId="0" applyNumberFormat="1" applyFont="1" applyFill="1" applyBorder="1" applyAlignment="1">
      <alignment horizontal="center" vertical="center" wrapText="1"/>
    </xf>
    <xf numFmtId="49" fontId="14" fillId="7" borderId="1" xfId="0" applyNumberFormat="1" applyFont="1" applyFill="1" applyBorder="1" applyAlignment="1">
      <alignment horizontal="center" vertical="center" wrapText="1"/>
    </xf>
    <xf numFmtId="49" fontId="14" fillId="10" borderId="1" xfId="0" quotePrefix="1" applyNumberFormat="1" applyFont="1" applyFill="1" applyBorder="1" applyAlignment="1">
      <alignment horizontal="center" vertical="center" wrapText="1"/>
    </xf>
    <xf numFmtId="49" fontId="14" fillId="7" borderId="1" xfId="0" quotePrefix="1" applyNumberFormat="1" applyFont="1" applyFill="1" applyBorder="1" applyAlignment="1">
      <alignment horizontal="center" vertical="center" wrapText="1"/>
    </xf>
    <xf numFmtId="49" fontId="14" fillId="10" borderId="2" xfId="0" quotePrefix="1" applyNumberFormat="1" applyFont="1" applyFill="1" applyBorder="1" applyAlignment="1">
      <alignment horizontal="center" vertical="center" wrapText="1"/>
    </xf>
    <xf numFmtId="49" fontId="16" fillId="7" borderId="2" xfId="0" applyNumberFormat="1" applyFont="1" applyFill="1" applyBorder="1" applyAlignment="1">
      <alignment horizontal="center" vertical="center" wrapText="1"/>
    </xf>
    <xf numFmtId="49" fontId="16" fillId="10" borderId="2" xfId="0" applyNumberFormat="1" applyFont="1" applyFill="1" applyBorder="1" applyAlignment="1">
      <alignment horizontal="center" vertical="center" wrapText="1"/>
    </xf>
    <xf numFmtId="49" fontId="14" fillId="10" borderId="2" xfId="0" applyNumberFormat="1" applyFont="1" applyFill="1" applyBorder="1" applyAlignment="1">
      <alignment horizontal="center" vertical="center" wrapText="1"/>
    </xf>
    <xf numFmtId="49" fontId="3" fillId="10" borderId="2" xfId="0" applyNumberFormat="1" applyFont="1" applyFill="1" applyBorder="1" applyAlignment="1">
      <alignment horizontal="center" vertical="center" wrapText="1"/>
    </xf>
    <xf numFmtId="49" fontId="3" fillId="7" borderId="2" xfId="0" applyNumberFormat="1" applyFont="1" applyFill="1" applyBorder="1" applyAlignment="1">
      <alignment horizontal="center" vertical="center" wrapText="1"/>
    </xf>
    <xf numFmtId="49" fontId="14" fillId="7" borderId="2" xfId="0" applyNumberFormat="1" applyFont="1" applyFill="1" applyBorder="1" applyAlignment="1">
      <alignment horizontal="center" vertical="center" wrapText="1"/>
    </xf>
    <xf numFmtId="49" fontId="14" fillId="7" borderId="7" xfId="0" applyNumberFormat="1" applyFont="1" applyFill="1" applyBorder="1" applyAlignment="1">
      <alignment horizontal="center" vertical="center" wrapText="1"/>
    </xf>
    <xf numFmtId="0" fontId="14" fillId="10" borderId="1" xfId="6" applyFont="1" applyFill="1" applyBorder="1" applyAlignment="1">
      <alignment horizontal="center" vertical="center" wrapText="1"/>
    </xf>
    <xf numFmtId="0" fontId="14" fillId="7" borderId="1" xfId="6" applyFont="1" applyFill="1" applyBorder="1" applyAlignment="1">
      <alignment horizontal="center" vertical="center" wrapText="1"/>
    </xf>
    <xf numFmtId="0" fontId="14" fillId="10" borderId="2" xfId="6" applyFont="1" applyFill="1" applyBorder="1" applyAlignment="1">
      <alignment horizontal="center" vertical="center" wrapText="1"/>
    </xf>
    <xf numFmtId="0" fontId="16" fillId="7" borderId="2" xfId="6" applyFont="1" applyFill="1" applyBorder="1" applyAlignment="1">
      <alignment horizontal="center" vertical="center" wrapText="1"/>
    </xf>
    <xf numFmtId="0" fontId="16" fillId="10" borderId="2" xfId="6" applyFont="1" applyFill="1" applyBorder="1" applyAlignment="1">
      <alignment horizontal="center" vertical="center" wrapText="1"/>
    </xf>
    <xf numFmtId="0" fontId="14" fillId="7" borderId="2" xfId="6" applyFont="1" applyFill="1" applyBorder="1" applyAlignment="1">
      <alignment horizontal="center" vertical="center" wrapText="1"/>
    </xf>
    <xf numFmtId="0" fontId="14" fillId="7" borderId="7" xfId="6" applyFont="1" applyFill="1" applyBorder="1" applyAlignment="1">
      <alignment horizontal="center" vertical="center" wrapText="1"/>
    </xf>
    <xf numFmtId="44" fontId="14" fillId="10" borderId="1" xfId="1" applyNumberFormat="1" applyFont="1" applyFill="1" applyBorder="1" applyAlignment="1">
      <alignment horizontal="center" vertical="center" wrapText="1"/>
    </xf>
    <xf numFmtId="44" fontId="14" fillId="7" borderId="1" xfId="1" applyNumberFormat="1" applyFont="1" applyFill="1" applyBorder="1" applyAlignment="1">
      <alignment horizontal="center" vertical="center" wrapText="1"/>
    </xf>
    <xf numFmtId="44" fontId="14" fillId="10" borderId="2" xfId="1" applyNumberFormat="1" applyFont="1" applyFill="1" applyBorder="1" applyAlignment="1">
      <alignment horizontal="center" vertical="center" wrapText="1"/>
    </xf>
    <xf numFmtId="44" fontId="16" fillId="7" borderId="2" xfId="3" applyNumberFormat="1" applyFont="1" applyFill="1" applyBorder="1" applyAlignment="1">
      <alignment horizontal="center" vertical="center" wrapText="1"/>
    </xf>
    <xf numFmtId="44" fontId="16" fillId="10" borderId="2" xfId="3" applyNumberFormat="1" applyFont="1" applyFill="1" applyBorder="1" applyAlignment="1">
      <alignment horizontal="center" vertical="center" wrapText="1"/>
    </xf>
    <xf numFmtId="44" fontId="14" fillId="7" borderId="1" xfId="3" applyNumberFormat="1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44" fontId="5" fillId="10" borderId="2" xfId="1" applyNumberFormat="1" applyFont="1" applyFill="1" applyBorder="1" applyAlignment="1">
      <alignment horizontal="center" vertical="center" wrapText="1"/>
    </xf>
    <xf numFmtId="44" fontId="14" fillId="7" borderId="2" xfId="1" applyNumberFormat="1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44" fontId="14" fillId="7" borderId="7" xfId="1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wrapText="1" shrinkToFit="1"/>
    </xf>
    <xf numFmtId="14" fontId="4" fillId="0" borderId="2" xfId="6" applyNumberFormat="1" applyFont="1" applyFill="1" applyBorder="1" applyAlignment="1">
      <alignment horizontal="center" vertical="center"/>
    </xf>
    <xf numFmtId="166" fontId="3" fillId="0" borderId="2" xfId="6" applyNumberFormat="1" applyFont="1" applyFill="1" applyBorder="1" applyAlignment="1">
      <alignment horizontal="center" vertical="center"/>
    </xf>
    <xf numFmtId="167" fontId="3" fillId="0" borderId="2" xfId="6" applyNumberFormat="1" applyFont="1" applyFill="1" applyBorder="1" applyAlignment="1">
      <alignment horizontal="center" vertical="center"/>
    </xf>
    <xf numFmtId="49" fontId="14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68" fontId="14" fillId="0" borderId="1" xfId="6" applyNumberFormat="1" applyFont="1" applyFill="1" applyBorder="1" applyAlignment="1">
      <alignment horizontal="center" vertical="center" wrapText="1"/>
    </xf>
    <xf numFmtId="168" fontId="14" fillId="0" borderId="1" xfId="1" applyNumberFormat="1" applyFont="1" applyFill="1" applyBorder="1" applyAlignment="1">
      <alignment horizontal="center" vertical="center" wrapText="1"/>
    </xf>
    <xf numFmtId="49" fontId="14" fillId="10" borderId="6" xfId="0" applyNumberFormat="1" applyFont="1" applyFill="1" applyBorder="1" applyAlignment="1">
      <alignment horizontal="center" vertical="center" wrapText="1"/>
    </xf>
    <xf numFmtId="44" fontId="3" fillId="7" borderId="9" xfId="3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wrapText="1"/>
    </xf>
  </cellXfs>
  <cellStyles count="9">
    <cellStyle name="Euro" xfId="5"/>
    <cellStyle name="Millares" xfId="7" builtinId="3"/>
    <cellStyle name="Millares 2" xfId="8"/>
    <cellStyle name="Moneda" xfId="1" builtinId="4"/>
    <cellStyle name="Moneda 2" xfId="3"/>
    <cellStyle name="Normal" xfId="0" builtinId="0"/>
    <cellStyle name="Normal 2" xfId="6"/>
    <cellStyle name="Normal 3" xfId="2"/>
    <cellStyle name="Porcentual" xfId="4" builtinId="5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left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indexed="44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dd/mm/yyyy;@"/>
      <fill>
        <patternFill patternType="none">
          <fgColor indexed="64"/>
          <bgColor theme="0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none">
          <fgColor indexed="64"/>
          <bgColor theme="0"/>
        </patternFill>
      </fill>
      <alignment horizontal="general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dd/mm/yyyy;@"/>
      <fill>
        <patternFill patternType="none">
          <fgColor indexed="64"/>
          <bgColor theme="0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6" formatCode="dd/mm/yy;@"/>
      <fill>
        <patternFill patternType="none">
          <fgColor indexed="64"/>
          <bgColor theme="0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theme="0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theme="0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theme="0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#,##0.00\ &quot;€&quot;"/>
      <fill>
        <patternFill patternType="none">
          <fgColor indexed="64"/>
          <bgColor theme="0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justify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indexed="44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7.5417644914945736E-2"/>
          <c:y val="0.20198483773219414"/>
          <c:w val="0.6647468985644871"/>
          <c:h val="0.7963164475685176"/>
        </c:manualLayout>
      </c:layout>
      <c:pie3DChart>
        <c:varyColors val="1"/>
        <c:ser>
          <c:idx val="0"/>
          <c:order val="0"/>
          <c:explosion val="25"/>
          <c:dPt>
            <c:idx val="1"/>
            <c:explosion val="27"/>
          </c:dPt>
          <c:dLbls>
            <c:showVal val="1"/>
            <c:showCatName val="1"/>
            <c:showLeaderLines val="1"/>
          </c:dLbls>
          <c:cat>
            <c:strRef>
              <c:f>procedimiento!$B$3:$B$7</c:f>
              <c:strCache>
                <c:ptCount val="5"/>
                <c:pt idx="0">
                  <c:v>Abierto ordinario</c:v>
                </c:pt>
                <c:pt idx="1">
                  <c:v>Armonizado</c:v>
                </c:pt>
                <c:pt idx="2">
                  <c:v>Negociado S/P</c:v>
                </c:pt>
                <c:pt idx="3">
                  <c:v>Abierto Simplificado</c:v>
                </c:pt>
                <c:pt idx="4">
                  <c:v>Abierto Simp. Abreviado</c:v>
                </c:pt>
              </c:strCache>
            </c:strRef>
          </c:cat>
          <c:val>
            <c:numRef>
              <c:f>procedimiento!$D$3:$D$7</c:f>
              <c:numCache>
                <c:formatCode>0.00%</c:formatCode>
                <c:ptCount val="5"/>
                <c:pt idx="0">
                  <c:v>0.11143199383238514</c:v>
                </c:pt>
                <c:pt idx="1">
                  <c:v>0.33488972701759795</c:v>
                </c:pt>
                <c:pt idx="2">
                  <c:v>6.0513671257544803E-2</c:v>
                </c:pt>
                <c:pt idx="3">
                  <c:v>0.479764916830419</c:v>
                </c:pt>
                <c:pt idx="4">
                  <c:v>1.3399691062053055E-2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8</xdr:row>
      <xdr:rowOff>38100</xdr:rowOff>
    </xdr:from>
    <xdr:to>
      <xdr:col>6</xdr:col>
      <xdr:colOff>45720</xdr:colOff>
      <xdr:row>30</xdr:row>
      <xdr:rowOff>7620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\1%20Tramitaci&#243;n\Seguimiento%20y%20transparencia\relacion%20expedientes%20y%20adjudicatarios\Relaci&#243;n%20expdtes%20C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\1%20Tramitaci&#243;n\Seguimiento%20y%20transparencia\relacion%20expedientes%20y%20adjudicatarios\Relaci&#243;n%20expdt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/1%20Tramitaci&#243;n/Seguimiento%20y%20transparencia/relacion%20expedientes%20y%20adjudicatarios/Relaci&#243;n%20expdt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cuesta"/>
      <sheetName val="2020"/>
      <sheetName val="2019"/>
      <sheetName val="CON 2018"/>
      <sheetName val="CON 2017"/>
      <sheetName val="CON 2016"/>
      <sheetName val="CON 2015"/>
      <sheetName val="CON 2014"/>
      <sheetName val="CON 2013"/>
      <sheetName val="CON 2012"/>
      <sheetName val="CON 2011"/>
      <sheetName val="CON 2010"/>
      <sheetName val="CON 2009"/>
      <sheetName val="CON 2008"/>
      <sheetName val="PAT 2011"/>
      <sheetName val="Lista desplegable 2012"/>
      <sheetName val="Lista desplegable anterior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Tipo</v>
          </cell>
          <cell r="B1" t="str">
            <v>Procedimiento</v>
          </cell>
          <cell r="C1" t="str">
            <v>Tramitación</v>
          </cell>
          <cell r="E1" t="str">
            <v>Dpto</v>
          </cell>
          <cell r="G1" t="str">
            <v>Prorroga</v>
          </cell>
        </row>
        <row r="2">
          <cell r="A2" t="str">
            <v>Asistencia Técnica</v>
          </cell>
          <cell r="B2" t="str">
            <v>Abierto</v>
          </cell>
          <cell r="C2" t="str">
            <v>Emergencia</v>
          </cell>
          <cell r="E2" t="str">
            <v>Alcaldía</v>
          </cell>
          <cell r="G2" t="str">
            <v>Si</v>
          </cell>
        </row>
        <row r="3">
          <cell r="A3" t="str">
            <v>Colaboración entre s. público y s. privado</v>
          </cell>
          <cell r="B3" t="str">
            <v>Armonizado</v>
          </cell>
          <cell r="C3" t="str">
            <v>Ordinario</v>
          </cell>
          <cell r="E3" t="str">
            <v>Archivo</v>
          </cell>
          <cell r="G3" t="str">
            <v>No</v>
          </cell>
        </row>
        <row r="4">
          <cell r="A4" t="str">
            <v xml:space="preserve">Concesión  </v>
          </cell>
          <cell r="B4" t="str">
            <v>Abierto Simplificado</v>
          </cell>
          <cell r="C4" t="str">
            <v>Urgente</v>
          </cell>
          <cell r="E4" t="str">
            <v>Artes Escénicas</v>
          </cell>
        </row>
        <row r="5">
          <cell r="A5" t="str">
            <v>Concesión obras públicas</v>
          </cell>
          <cell r="B5" t="str">
            <v>Abierto Simp. REDUC</v>
          </cell>
          <cell r="E5" t="str">
            <v>Asesoría Jurídica</v>
          </cell>
        </row>
        <row r="6">
          <cell r="A6" t="str">
            <v>Gestión Servicios públicos</v>
          </cell>
          <cell r="B6" t="str">
            <v>Negociado S/P</v>
          </cell>
          <cell r="E6" t="str">
            <v>Asuntos Generales</v>
          </cell>
        </row>
        <row r="7">
          <cell r="A7" t="str">
            <v>Mixtos</v>
          </cell>
          <cell r="B7" t="str">
            <v>Restringido</v>
          </cell>
          <cell r="E7" t="str">
            <v>Barrio</v>
          </cell>
        </row>
        <row r="8">
          <cell r="A8" t="str">
            <v xml:space="preserve">Obras </v>
          </cell>
          <cell r="B8" t="str">
            <v>Negociado C/P</v>
          </cell>
          <cell r="E8" t="str">
            <v>Bienestar Social</v>
          </cell>
        </row>
        <row r="9">
          <cell r="A9" t="str">
            <v>Privado</v>
          </cell>
          <cell r="E9" t="str">
            <v>Circulación y Transportes</v>
          </cell>
        </row>
        <row r="10">
          <cell r="A10" t="str">
            <v>Servicios</v>
          </cell>
          <cell r="E10" t="str">
            <v>Comercio y Consumo</v>
          </cell>
        </row>
        <row r="11">
          <cell r="A11" t="str">
            <v>Suministros</v>
          </cell>
          <cell r="E11" t="str">
            <v>Contratación</v>
          </cell>
        </row>
        <row r="12">
          <cell r="A12" t="str">
            <v>Administrativo Especial</v>
          </cell>
          <cell r="E12" t="str">
            <v>Cooperación</v>
          </cell>
        </row>
        <row r="13">
          <cell r="A13" t="str">
            <v>Enajenación</v>
          </cell>
          <cell r="E13" t="str">
            <v>Cultura</v>
          </cell>
        </row>
        <row r="14">
          <cell r="E14" t="str">
            <v>Deportes</v>
          </cell>
        </row>
        <row r="15">
          <cell r="E15" t="str">
            <v xml:space="preserve">Desarrollo Local </v>
          </cell>
        </row>
        <row r="16">
          <cell r="E16" t="str">
            <v>Disciplina Vial</v>
          </cell>
        </row>
        <row r="17">
          <cell r="E17" t="str">
            <v>Economía</v>
          </cell>
        </row>
        <row r="18">
          <cell r="E18" t="str">
            <v>Educación e Infancia</v>
          </cell>
        </row>
        <row r="19">
          <cell r="E19" t="str">
            <v>Extinción de Incendios</v>
          </cell>
        </row>
        <row r="20">
          <cell r="E20" t="str">
            <v>Festejos</v>
          </cell>
        </row>
        <row r="21">
          <cell r="E21" t="str">
            <v>Hacienda</v>
          </cell>
        </row>
        <row r="22">
          <cell r="E22" t="str">
            <v>Igualdad</v>
          </cell>
        </row>
        <row r="23">
          <cell r="E23" t="str">
            <v>Inmigración</v>
          </cell>
        </row>
        <row r="24">
          <cell r="E24" t="str">
            <v>Intervención</v>
          </cell>
        </row>
        <row r="25">
          <cell r="E25" t="str">
            <v>Juventud</v>
          </cell>
        </row>
        <row r="26">
          <cell r="E26" t="str">
            <v>Mantenimiento</v>
          </cell>
        </row>
        <row r="27">
          <cell r="E27" t="str">
            <v>Mayores</v>
          </cell>
        </row>
        <row r="28">
          <cell r="E28" t="str">
            <v>Medio Ambiente</v>
          </cell>
        </row>
        <row r="29">
          <cell r="E29" t="str">
            <v>Medios Audiovisuales</v>
          </cell>
        </row>
        <row r="30">
          <cell r="E30" t="str">
            <v>Medios de Comunicación</v>
          </cell>
        </row>
        <row r="31">
          <cell r="E31" t="str">
            <v>Movilidad</v>
          </cell>
        </row>
        <row r="32">
          <cell r="E32" t="str">
            <v>Mujer</v>
          </cell>
        </row>
        <row r="33">
          <cell r="E33" t="str">
            <v>Nuevas Tecnologías</v>
          </cell>
        </row>
        <row r="34">
          <cell r="E34" t="str">
            <v>Obras y Servicios</v>
          </cell>
        </row>
        <row r="35">
          <cell r="E35" t="str">
            <v>Organización y calidad</v>
          </cell>
        </row>
        <row r="36">
          <cell r="E36" t="str">
            <v>Parques y Jardines</v>
          </cell>
        </row>
        <row r="37">
          <cell r="E37" t="str">
            <v>Participación Ciudadana</v>
          </cell>
        </row>
        <row r="38">
          <cell r="E38" t="str">
            <v>Patrimonio</v>
          </cell>
        </row>
        <row r="39">
          <cell r="E39" t="str">
            <v>Personas Mayores</v>
          </cell>
        </row>
        <row r="40">
          <cell r="E40" t="str">
            <v>Policía Local</v>
          </cell>
        </row>
        <row r="41">
          <cell r="E41" t="str">
            <v>Protección Civil</v>
          </cell>
        </row>
        <row r="42">
          <cell r="E42" t="str">
            <v>RRHH</v>
          </cell>
        </row>
        <row r="43">
          <cell r="E43" t="str">
            <v>Salud</v>
          </cell>
        </row>
        <row r="44">
          <cell r="E44" t="str">
            <v>Secretaría</v>
          </cell>
        </row>
        <row r="45">
          <cell r="E45" t="str">
            <v>Servicios Auxiliares</v>
          </cell>
        </row>
        <row r="46">
          <cell r="E46" t="str">
            <v>Servicios Internos</v>
          </cell>
        </row>
        <row r="47">
          <cell r="E47" t="str">
            <v>Servicios Sociales</v>
          </cell>
        </row>
        <row r="48">
          <cell r="E48" t="str">
            <v>Tesorería</v>
          </cell>
        </row>
        <row r="49">
          <cell r="E49" t="str">
            <v>Universidad Popular</v>
          </cell>
        </row>
        <row r="50">
          <cell r="E50" t="str">
            <v>Urbanismo</v>
          </cell>
        </row>
      </sheetData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"/>
      <sheetName val="Lista desplegable 2012"/>
      <sheetName val="Modificaciones contratos"/>
      <sheetName val="2020"/>
      <sheetName val="2019"/>
      <sheetName val="CON 2018"/>
      <sheetName val="CON 2017"/>
      <sheetName val="CON 2016"/>
      <sheetName val="CON 2015"/>
      <sheetName val="CON 2014"/>
      <sheetName val="CON 2013"/>
      <sheetName val="CON 2012"/>
      <sheetName val="CON 2011"/>
      <sheetName val="CON 2010"/>
      <sheetName val="CON 2009"/>
      <sheetName val="CON 2008"/>
      <sheetName val="PAT 2011"/>
      <sheetName val="Lista desplegable anterior"/>
      <sheetName val="Hoja1"/>
      <sheetName val="Encuesta"/>
      <sheetName val="Relación expdtes"/>
    </sheetNames>
    <sheetDataSet>
      <sheetData sheetId="0" refreshError="1"/>
      <sheetData sheetId="1">
        <row r="1">
          <cell r="A1" t="str">
            <v>Tipo</v>
          </cell>
          <cell r="B1" t="str">
            <v>Procedimiento</v>
          </cell>
        </row>
        <row r="2">
          <cell r="A2" t="str">
            <v>Asistencia Técnica</v>
          </cell>
          <cell r="B2" t="str">
            <v>Abierto ordinario</v>
          </cell>
        </row>
        <row r="3">
          <cell r="A3" t="str">
            <v>Colaboración entre s. público y s. privado</v>
          </cell>
          <cell r="B3" t="str">
            <v>Armonizado</v>
          </cell>
        </row>
        <row r="4">
          <cell r="A4" t="str">
            <v xml:space="preserve">Concesión  </v>
          </cell>
          <cell r="B4" t="str">
            <v>Abierto Simplificado</v>
          </cell>
        </row>
        <row r="5">
          <cell r="A5" t="str">
            <v>Concesión obras públicas</v>
          </cell>
          <cell r="B5" t="str">
            <v>Abierto S. ABREVIADO</v>
          </cell>
        </row>
        <row r="6">
          <cell r="A6" t="str">
            <v>Gestión Servicios públicos</v>
          </cell>
          <cell r="B6" t="str">
            <v>Negociado S/P</v>
          </cell>
        </row>
        <row r="7">
          <cell r="A7" t="str">
            <v>Mixtos</v>
          </cell>
          <cell r="B7" t="str">
            <v>Restringido</v>
          </cell>
        </row>
        <row r="8">
          <cell r="A8" t="str">
            <v xml:space="preserve">Obras </v>
          </cell>
          <cell r="B8" t="str">
            <v>Negociado C/P</v>
          </cell>
        </row>
        <row r="9">
          <cell r="A9" t="str">
            <v>Privado</v>
          </cell>
        </row>
        <row r="10">
          <cell r="A10" t="str">
            <v>Servicios</v>
          </cell>
        </row>
        <row r="11">
          <cell r="A11" t="str">
            <v>Suministros</v>
          </cell>
        </row>
        <row r="12">
          <cell r="A12" t="str">
            <v>Administrativo Especial</v>
          </cell>
        </row>
        <row r="13">
          <cell r="A13" t="str">
            <v>Enajenación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21"/>
      <sheetName val="Lista desplegable 2012"/>
      <sheetName val="Modificaciones contratos"/>
      <sheetName val="2020"/>
      <sheetName val="2019"/>
      <sheetName val="CON 2018"/>
      <sheetName val="CON 2017"/>
      <sheetName val="CON 2016"/>
      <sheetName val="CON 2015"/>
      <sheetName val="CON 2014"/>
      <sheetName val="CON 2013"/>
      <sheetName val="CON 2012"/>
      <sheetName val="CON 2011"/>
      <sheetName val="CON 2010"/>
      <sheetName val="CON 2009"/>
      <sheetName val="CON 2008"/>
      <sheetName val="PAT 2011"/>
      <sheetName val="Lista desplegable anterior"/>
      <sheetName val="Hoja1"/>
      <sheetName val="Encuesta"/>
      <sheetName val="Relación expdtes"/>
    </sheetNames>
    <sheetDataSet>
      <sheetData sheetId="0"/>
      <sheetData sheetId="1">
        <row r="1">
          <cell r="A1" t="str">
            <v>Tipo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C1" t="str">
            <v>Tipo</v>
          </cell>
        </row>
      </sheetData>
      <sheetData sheetId="18"/>
      <sheetData sheetId="19"/>
      <sheetData sheetId="20" refreshError="1"/>
    </sheetDataSet>
  </externalBook>
</externalLink>
</file>

<file path=xl/tables/table1.xml><?xml version="1.0" encoding="utf-8"?>
<table xmlns="http://schemas.openxmlformats.org/spreadsheetml/2006/main" id="2" name="Tabla2" displayName="Tabla2" ref="A1:X92" totalsRowShown="0" headerRowDxfId="45" dataDxfId="43" headerRowBorderDxfId="44" tableBorderDxfId="42">
  <autoFilter ref="A1:X92">
    <filterColumn colId="23"/>
  </autoFilter>
  <tableColumns count="24">
    <tableColumn id="1" name="EXPTE _x000a_2018" dataDxfId="41"/>
    <tableColumn id="2" name="OBJETO" dataDxfId="40"/>
    <tableColumn id="3" name="Tipo " dataDxfId="39"/>
    <tableColumn id="4" name="Procedimiento" dataDxfId="38"/>
    <tableColumn id="5" name="Tramitación" dataDxfId="37"/>
    <tableColumn id="6" name="Dpto/Sección" dataDxfId="36"/>
    <tableColumn id="7" name="IMPORTE LICITACIÓN CON IVA" dataDxfId="35"/>
    <tableColumn id="8" name="RESOLUCION o _x000a_ACUERDO APROBACIÓN" dataDxfId="34"/>
    <tableColumn id="9" name="RESOLUCION o _x000a_ACUERDO ADJUDICACIÓN" dataDxfId="33"/>
    <tableColumn id="10" name="Perfil/Platf de Cont inicio exp" dataDxfId="32"/>
    <tableColumn id="13" name="DOUE" dataDxfId="31"/>
    <tableColumn id="14" name="Nº _x000a_Licitadores" dataDxfId="30"/>
    <tableColumn id="15" name="Adjudicatario" dataDxfId="29"/>
    <tableColumn id="16" name="CIF / DNI" dataDxfId="28"/>
    <tableColumn id="17" name="Precio Canon" dataDxfId="27"/>
    <tableColumn id="18" name="Precio de adjudicación _x000a_sin IVA" dataDxfId="26" dataCellStyle="Moneda"/>
    <tableColumn id="19" name="IVA" dataDxfId="25" dataCellStyle="Moneda"/>
    <tableColumn id="20" name="Total adjudicación_x000a_con IVA" dataDxfId="24" dataCellStyle="Moneda">
      <calculatedColumnFormula>P2+Q2</calculatedColumnFormula>
    </tableColumn>
    <tableColumn id="21" name="Fecha firma del  contrato" dataDxfId="23"/>
    <tableColumn id="22" name="Fecha inicio del contrato" dataDxfId="22"/>
    <tableColumn id="23" name="Plazo de ejecución" dataDxfId="21"/>
    <tableColumn id="24" name="Vto. Contrato" dataDxfId="20"/>
    <tableColumn id="25" name="Posibilidad de Prórroga" dataDxfId="19"/>
    <tableColumn id="11" name="Observaciones" dataDxfId="1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" name="Tabla24" displayName="Tabla24" ref="A1:G92" totalsRowShown="0" headerRowDxfId="17" dataDxfId="15" headerRowBorderDxfId="16" tableBorderDxfId="14">
  <autoFilter ref="A1:G92">
    <filterColumn colId="6"/>
  </autoFilter>
  <sortState ref="A2:G92">
    <sortCondition ref="B1:B92"/>
  </sortState>
  <tableColumns count="7">
    <tableColumn id="1" name="EXPTE " dataDxfId="13" totalsRowDxfId="12" dataCellStyle="Moneda"/>
    <tableColumn id="15" name="Adjudicatario" dataDxfId="11" totalsRowDxfId="10" dataCellStyle="Moneda"/>
    <tableColumn id="17" name="Precio Canon" dataDxfId="9" totalsRowDxfId="8" dataCellStyle="Normal 2"/>
    <tableColumn id="18" name="Precio de adjudicación _x000a_sin IVA" dataDxfId="7" totalsRowDxfId="6" dataCellStyle="Moneda"/>
    <tableColumn id="19" name="IVA" dataDxfId="5" totalsRowDxfId="4" dataCellStyle="Moneda"/>
    <tableColumn id="20" name="Total adjudicación_x000a_con IVA" dataDxfId="3" totalsRowDxfId="2" dataCellStyle="Moneda"/>
    <tableColumn id="26" name="Observaciones" dataDxfId="1" totalsRowDxfId="0" dataCellStyle="Moned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rataciondelestado.es/wps/myportal/!ut/p/b1/jdDLDoIwEAXQb_EDyExbWsoSK6UgvhWlG9KFMRofG-P3W4wrE6uzm-Tc3MmAhTYiAhMqJeMp7MBe3eN4cPfj7erO_W5FF-czpbShiPmEITVJIXOmENfCg9YDzlTcVM1crMoCsTR6VG8Ix4KK__L4ZTIM5mv2zn8DnP7XHyj4kd-CDZL-ghcIvegFAj-YmttlD61nSZc1-SIrU4bFMNVIK17zCpe-N4Y1tONPNVsJ4tVcmamRBCXpVQ0Xe9Zap-UpdpHLBoMnEXvRVg!!/dl4/d5/L2dBISEvZ0FBIS9nQSEh/pw/Z7_AVEQAI930GB9F02J5L5J0R2004/act/id=9E0imWdacXQ/p=javax.servlet.include.path_info=QCPjspQCPdetalleQCPMainDetalle.jsp/496587978737/-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ntrataciondelestado.es/wps/myportal/!ut/p/b1/jdDLDoIwEAXQb_EDyExbWsoSK6UgvhWlG9KFMRofG-P3W4wrE6uzm-Tc3MmAhTYiAhMqJeMp7MBe3eN4cPfj7erO_W5FF-czpbShiPmEITVJIXOmENfCg9YDzlTcVM1crMoCsTR6VG8Ix4KK__L4ZTIM5mv2zn8DnP7XHyj4kd-CDZL-ghcIvegFAj-YmttlD61nSZc1-SIrU4bFMNVIK17zCpe-N4Y1tONPNVsJ4tVcmamRBCXpVQ0Xe9Zap-UpdpHLBoMnEXvRVg!!/dl4/d5/L2dBISEvZ0FBIS9nQSEh/pw/Z7_AVEQAI930GB9F02J5L5J0R2004/act/id=9E0imWdacXQ/p=javax.servlet.include.path_info=QCPjspQCPdetalleQCPMainDetalle.jsp/496587978737/-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92"/>
  <sheetViews>
    <sheetView windowProtection="1" tabSelected="1" topLeftCell="A21" zoomScaleNormal="100" workbookViewId="0">
      <pane xSplit="1" topLeftCell="H1" activePane="topRight" state="frozen"/>
      <selection activeCell="A5" sqref="A5"/>
      <selection pane="topRight" activeCell="L21" sqref="L21:L32"/>
    </sheetView>
  </sheetViews>
  <sheetFormatPr baseColWidth="10" defaultColWidth="11.5546875" defaultRowHeight="14.4"/>
  <cols>
    <col min="1" max="1" width="14.33203125" style="2" customWidth="1"/>
    <col min="2" max="2" width="50.6640625" style="2" customWidth="1"/>
    <col min="3" max="3" width="11.5546875" style="2"/>
    <col min="4" max="4" width="25.5546875" style="2" customWidth="1"/>
    <col min="5" max="5" width="11.5546875" style="2"/>
    <col min="6" max="6" width="19.109375" style="2" bestFit="1" customWidth="1"/>
    <col min="7" max="7" width="24.33203125" style="2" bestFit="1" customWidth="1"/>
    <col min="8" max="8" width="16.44140625" style="2" customWidth="1"/>
    <col min="9" max="9" width="11.6640625" style="2" customWidth="1"/>
    <col min="10" max="10" width="21.44140625" style="2" customWidth="1"/>
    <col min="11" max="12" width="11.5546875" style="2"/>
    <col min="13" max="13" width="21.6640625" style="2" customWidth="1"/>
    <col min="14" max="15" width="11.5546875" style="2"/>
    <col min="16" max="16" width="14.33203125" style="2" bestFit="1" customWidth="1"/>
    <col min="17" max="17" width="14.33203125" style="2" customWidth="1"/>
    <col min="18" max="18" width="14.44140625" style="2" customWidth="1"/>
    <col min="19" max="19" width="18.88671875" style="2" customWidth="1"/>
    <col min="20" max="20" width="18.6640625" style="2" customWidth="1"/>
    <col min="21" max="21" width="15.109375" style="2" customWidth="1"/>
    <col min="22" max="22" width="11.5546875" style="2"/>
    <col min="23" max="23" width="17.6640625" style="2" customWidth="1"/>
    <col min="24" max="24" width="12.33203125" style="2" customWidth="1"/>
    <col min="25" max="16384" width="11.5546875" style="2"/>
  </cols>
  <sheetData>
    <row r="1" spans="1:24" s="1" customFormat="1" ht="30.6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6" t="s">
        <v>15</v>
      </c>
      <c r="Q1" s="7" t="s">
        <v>16</v>
      </c>
      <c r="R1" s="7" t="s">
        <v>17</v>
      </c>
      <c r="S1" s="6" t="s">
        <v>18</v>
      </c>
      <c r="T1" s="6" t="s">
        <v>19</v>
      </c>
      <c r="U1" s="4" t="s">
        <v>20</v>
      </c>
      <c r="V1" s="4" t="s">
        <v>21</v>
      </c>
      <c r="W1" s="5" t="s">
        <v>22</v>
      </c>
      <c r="X1" s="4" t="s">
        <v>23</v>
      </c>
    </row>
    <row r="2" spans="1:24" s="8" customFormat="1" ht="35.4">
      <c r="A2" s="48" t="s">
        <v>163</v>
      </c>
      <c r="B2" s="49" t="s">
        <v>153</v>
      </c>
      <c r="C2" s="17" t="s">
        <v>24</v>
      </c>
      <c r="D2" s="17" t="s">
        <v>45</v>
      </c>
      <c r="E2" s="17" t="s">
        <v>26</v>
      </c>
      <c r="F2" s="50" t="s">
        <v>60</v>
      </c>
      <c r="G2" s="51">
        <v>2400</v>
      </c>
      <c r="H2" s="52">
        <v>44494</v>
      </c>
      <c r="I2" s="52">
        <v>44425</v>
      </c>
      <c r="J2" s="53"/>
      <c r="K2" s="17"/>
      <c r="L2" s="17">
        <v>2</v>
      </c>
      <c r="M2" s="17" t="s">
        <v>154</v>
      </c>
      <c r="N2" s="50" t="s">
        <v>155</v>
      </c>
      <c r="O2" s="50"/>
      <c r="P2" s="46">
        <v>1603.2</v>
      </c>
      <c r="Q2" s="46">
        <v>0</v>
      </c>
      <c r="R2" s="46">
        <f t="shared" ref="R2:R13" si="0">P2+Q2</f>
        <v>1603.2</v>
      </c>
      <c r="S2" s="54">
        <v>44434</v>
      </c>
      <c r="T2" s="52">
        <v>44434</v>
      </c>
      <c r="U2" s="55" t="s">
        <v>47</v>
      </c>
      <c r="V2" s="47">
        <v>44799</v>
      </c>
      <c r="W2" s="47" t="s">
        <v>36</v>
      </c>
      <c r="X2" s="56"/>
    </row>
    <row r="3" spans="1:24" s="8" customFormat="1" ht="35.4">
      <c r="A3" s="48" t="s">
        <v>164</v>
      </c>
      <c r="B3" s="49" t="s">
        <v>156</v>
      </c>
      <c r="C3" s="17" t="s">
        <v>24</v>
      </c>
      <c r="D3" s="17" t="s">
        <v>45</v>
      </c>
      <c r="E3" s="17" t="s">
        <v>26</v>
      </c>
      <c r="F3" s="50" t="s">
        <v>60</v>
      </c>
      <c r="G3" s="51">
        <v>1900</v>
      </c>
      <c r="H3" s="52">
        <v>44494</v>
      </c>
      <c r="I3" s="52">
        <v>44425</v>
      </c>
      <c r="J3" s="53"/>
      <c r="K3" s="17"/>
      <c r="L3" s="17">
        <v>5</v>
      </c>
      <c r="M3" s="17" t="s">
        <v>157</v>
      </c>
      <c r="N3" s="50" t="s">
        <v>158</v>
      </c>
      <c r="O3" s="50"/>
      <c r="P3" s="46">
        <v>897</v>
      </c>
      <c r="Q3" s="46">
        <v>0</v>
      </c>
      <c r="R3" s="46">
        <f t="shared" si="0"/>
        <v>897</v>
      </c>
      <c r="S3" s="54">
        <v>44434</v>
      </c>
      <c r="T3" s="52">
        <v>44434</v>
      </c>
      <c r="U3" s="55" t="s">
        <v>47</v>
      </c>
      <c r="V3" s="47">
        <v>44799</v>
      </c>
      <c r="W3" s="47" t="s">
        <v>36</v>
      </c>
      <c r="X3" s="56"/>
    </row>
    <row r="4" spans="1:24" s="8" customFormat="1" ht="35.4">
      <c r="A4" s="48" t="s">
        <v>165</v>
      </c>
      <c r="B4" s="49" t="s">
        <v>159</v>
      </c>
      <c r="C4" s="17" t="s">
        <v>24</v>
      </c>
      <c r="D4" s="17" t="s">
        <v>45</v>
      </c>
      <c r="E4" s="17" t="s">
        <v>26</v>
      </c>
      <c r="F4" s="50" t="s">
        <v>60</v>
      </c>
      <c r="G4" s="51">
        <v>2000</v>
      </c>
      <c r="H4" s="52">
        <v>44494</v>
      </c>
      <c r="I4" s="52">
        <v>44425</v>
      </c>
      <c r="J4" s="53"/>
      <c r="K4" s="17"/>
      <c r="L4" s="17">
        <v>4</v>
      </c>
      <c r="M4" s="17" t="s">
        <v>160</v>
      </c>
      <c r="N4" s="50" t="s">
        <v>161</v>
      </c>
      <c r="O4" s="50"/>
      <c r="P4" s="46">
        <v>1200</v>
      </c>
      <c r="Q4" s="46">
        <v>0</v>
      </c>
      <c r="R4" s="46">
        <f t="shared" si="0"/>
        <v>1200</v>
      </c>
      <c r="S4" s="54">
        <v>44433</v>
      </c>
      <c r="T4" s="52">
        <v>44433</v>
      </c>
      <c r="U4" s="55" t="s">
        <v>47</v>
      </c>
      <c r="V4" s="47">
        <v>44798</v>
      </c>
      <c r="W4" s="47" t="s">
        <v>36</v>
      </c>
      <c r="X4" s="56"/>
    </row>
    <row r="5" spans="1:24" s="8" customFormat="1" ht="46.8">
      <c r="A5" s="48" t="s">
        <v>166</v>
      </c>
      <c r="B5" s="49" t="s">
        <v>162</v>
      </c>
      <c r="C5" s="17" t="s">
        <v>24</v>
      </c>
      <c r="D5" s="17" t="s">
        <v>45</v>
      </c>
      <c r="E5" s="17" t="s">
        <v>26</v>
      </c>
      <c r="F5" s="50" t="s">
        <v>60</v>
      </c>
      <c r="G5" s="51">
        <v>2000</v>
      </c>
      <c r="H5" s="52">
        <v>44494</v>
      </c>
      <c r="I5" s="52">
        <v>44425</v>
      </c>
      <c r="J5" s="53"/>
      <c r="K5" s="17"/>
      <c r="L5" s="17">
        <v>2</v>
      </c>
      <c r="M5" s="17" t="s">
        <v>154</v>
      </c>
      <c r="N5" s="50" t="s">
        <v>155</v>
      </c>
      <c r="O5" s="50"/>
      <c r="P5" s="46">
        <v>1336</v>
      </c>
      <c r="Q5" s="46">
        <v>0</v>
      </c>
      <c r="R5" s="46">
        <f t="shared" si="0"/>
        <v>1336</v>
      </c>
      <c r="S5" s="54">
        <v>44434</v>
      </c>
      <c r="T5" s="52">
        <v>44434</v>
      </c>
      <c r="U5" s="55" t="s">
        <v>47</v>
      </c>
      <c r="V5" s="47">
        <v>44799</v>
      </c>
      <c r="W5" s="47" t="s">
        <v>36</v>
      </c>
      <c r="X5" s="56"/>
    </row>
    <row r="6" spans="1:24" s="8" customFormat="1" ht="86.4">
      <c r="A6" s="48" t="s">
        <v>210</v>
      </c>
      <c r="B6" s="57" t="s">
        <v>167</v>
      </c>
      <c r="C6" s="58" t="s">
        <v>24</v>
      </c>
      <c r="D6" s="45" t="s">
        <v>25</v>
      </c>
      <c r="E6" s="17" t="s">
        <v>26</v>
      </c>
      <c r="F6" s="59" t="s">
        <v>66</v>
      </c>
      <c r="G6" s="51">
        <v>600000</v>
      </c>
      <c r="H6" s="52">
        <v>44131</v>
      </c>
      <c r="I6" s="60" t="s">
        <v>168</v>
      </c>
      <c r="J6" s="60">
        <v>44134</v>
      </c>
      <c r="K6" s="60">
        <v>44134</v>
      </c>
      <c r="L6" s="17">
        <v>3</v>
      </c>
      <c r="M6" s="17" t="s">
        <v>169</v>
      </c>
      <c r="N6" s="50" t="s">
        <v>170</v>
      </c>
      <c r="O6" s="58"/>
      <c r="P6" s="46">
        <v>230975.2</v>
      </c>
      <c r="Q6" s="46">
        <v>48504.79</v>
      </c>
      <c r="R6" s="46">
        <f t="shared" si="0"/>
        <v>279479.99</v>
      </c>
      <c r="S6" s="54">
        <v>44525</v>
      </c>
      <c r="T6" s="52">
        <v>44525</v>
      </c>
      <c r="U6" s="52" t="s">
        <v>27</v>
      </c>
      <c r="V6" s="47">
        <v>45254</v>
      </c>
      <c r="W6" s="47" t="s">
        <v>32</v>
      </c>
      <c r="X6" s="56"/>
    </row>
    <row r="7" spans="1:24" s="8" customFormat="1" ht="28.8">
      <c r="A7" s="48" t="s">
        <v>523</v>
      </c>
      <c r="B7" s="58" t="s">
        <v>171</v>
      </c>
      <c r="C7" s="58" t="s">
        <v>35</v>
      </c>
      <c r="D7" s="45" t="s">
        <v>25</v>
      </c>
      <c r="E7" s="17" t="s">
        <v>26</v>
      </c>
      <c r="F7" s="59" t="s">
        <v>51</v>
      </c>
      <c r="G7" s="51">
        <v>18150</v>
      </c>
      <c r="H7" s="58" t="s">
        <v>172</v>
      </c>
      <c r="I7" s="60" t="s">
        <v>173</v>
      </c>
      <c r="J7" s="60">
        <v>44117</v>
      </c>
      <c r="K7" s="60">
        <v>44118</v>
      </c>
      <c r="L7" s="17">
        <v>7</v>
      </c>
      <c r="M7" s="17" t="s">
        <v>174</v>
      </c>
      <c r="N7" s="50" t="s">
        <v>175</v>
      </c>
      <c r="O7" s="58"/>
      <c r="P7" s="46">
        <v>11310</v>
      </c>
      <c r="Q7" s="46">
        <v>2375.1</v>
      </c>
      <c r="R7" s="46">
        <f t="shared" si="0"/>
        <v>13685.1</v>
      </c>
      <c r="S7" s="54">
        <v>44378</v>
      </c>
      <c r="T7" s="52"/>
      <c r="U7" s="52" t="s">
        <v>176</v>
      </c>
      <c r="V7" s="47"/>
      <c r="W7" s="47"/>
      <c r="X7" s="56"/>
    </row>
    <row r="8" spans="1:24" s="8" customFormat="1">
      <c r="A8" s="48" t="s">
        <v>211</v>
      </c>
      <c r="B8" s="58" t="s">
        <v>177</v>
      </c>
      <c r="C8" s="58" t="s">
        <v>24</v>
      </c>
      <c r="D8" s="45" t="s">
        <v>25</v>
      </c>
      <c r="E8" s="17" t="s">
        <v>26</v>
      </c>
      <c r="F8" s="59" t="s">
        <v>178</v>
      </c>
      <c r="G8" s="51">
        <v>160040</v>
      </c>
      <c r="H8" s="52">
        <v>44292</v>
      </c>
      <c r="I8" s="60">
        <v>44413</v>
      </c>
      <c r="J8" s="60">
        <v>44295</v>
      </c>
      <c r="K8" s="60">
        <v>44298</v>
      </c>
      <c r="L8" s="17">
        <v>5</v>
      </c>
      <c r="M8" s="17" t="s">
        <v>179</v>
      </c>
      <c r="N8" s="50" t="s">
        <v>180</v>
      </c>
      <c r="O8" s="58"/>
      <c r="P8" s="46">
        <v>91741.119999999995</v>
      </c>
      <c r="Q8" s="46">
        <v>24386.880000000001</v>
      </c>
      <c r="R8" s="46">
        <f t="shared" si="0"/>
        <v>116128</v>
      </c>
      <c r="S8" s="54">
        <v>44440</v>
      </c>
      <c r="T8" s="52">
        <v>44441</v>
      </c>
      <c r="U8" s="52" t="s">
        <v>27</v>
      </c>
      <c r="V8" s="47">
        <v>45170</v>
      </c>
      <c r="W8" s="47" t="s">
        <v>32</v>
      </c>
      <c r="X8" s="56"/>
    </row>
    <row r="9" spans="1:24" s="8" customFormat="1" ht="57.6">
      <c r="A9" s="48" t="s">
        <v>212</v>
      </c>
      <c r="B9" s="58" t="s">
        <v>181</v>
      </c>
      <c r="C9" s="58" t="s">
        <v>24</v>
      </c>
      <c r="D9" s="17" t="s">
        <v>45</v>
      </c>
      <c r="E9" s="17" t="s">
        <v>26</v>
      </c>
      <c r="F9" s="59" t="s">
        <v>64</v>
      </c>
      <c r="G9" s="51">
        <v>280531.92</v>
      </c>
      <c r="H9" s="52">
        <v>43864</v>
      </c>
      <c r="I9" s="60" t="s">
        <v>182</v>
      </c>
      <c r="J9" s="61" t="s">
        <v>183</v>
      </c>
      <c r="K9" s="60"/>
      <c r="L9" s="17">
        <v>1</v>
      </c>
      <c r="M9" s="17" t="s">
        <v>184</v>
      </c>
      <c r="N9" s="50" t="s">
        <v>185</v>
      </c>
      <c r="O9" s="58"/>
      <c r="P9" s="46">
        <v>185161.73</v>
      </c>
      <c r="Q9" s="46">
        <v>38883.96</v>
      </c>
      <c r="R9" s="46">
        <f t="shared" si="0"/>
        <v>224045.69</v>
      </c>
      <c r="S9" s="54">
        <v>44440</v>
      </c>
      <c r="T9" s="52">
        <v>44441</v>
      </c>
      <c r="U9" s="52" t="s">
        <v>34</v>
      </c>
      <c r="V9" s="47">
        <v>45536</v>
      </c>
      <c r="W9" s="47" t="s">
        <v>36</v>
      </c>
      <c r="X9" s="56"/>
    </row>
    <row r="10" spans="1:24" s="8" customFormat="1" ht="72">
      <c r="A10" s="48" t="s">
        <v>213</v>
      </c>
      <c r="B10" s="58" t="s">
        <v>186</v>
      </c>
      <c r="C10" s="58" t="s">
        <v>24</v>
      </c>
      <c r="D10" s="17" t="s">
        <v>187</v>
      </c>
      <c r="E10" s="17" t="s">
        <v>26</v>
      </c>
      <c r="F10" s="59" t="s">
        <v>188</v>
      </c>
      <c r="G10" s="51">
        <v>24200</v>
      </c>
      <c r="H10" s="58" t="s">
        <v>189</v>
      </c>
      <c r="I10" s="60" t="s">
        <v>190</v>
      </c>
      <c r="J10" s="61">
        <v>44341</v>
      </c>
      <c r="K10" s="60"/>
      <c r="L10" s="17">
        <v>1</v>
      </c>
      <c r="M10" s="17" t="s">
        <v>191</v>
      </c>
      <c r="N10" s="50" t="s">
        <v>192</v>
      </c>
      <c r="O10" s="58"/>
      <c r="P10" s="46">
        <v>17308</v>
      </c>
      <c r="Q10" s="46">
        <v>3634.68</v>
      </c>
      <c r="R10" s="46">
        <f t="shared" si="0"/>
        <v>20942.68</v>
      </c>
      <c r="S10" s="54">
        <v>44410</v>
      </c>
      <c r="T10" s="52" t="s">
        <v>193</v>
      </c>
      <c r="U10" s="52" t="s">
        <v>27</v>
      </c>
      <c r="V10" s="47"/>
      <c r="W10" s="47" t="s">
        <v>32</v>
      </c>
      <c r="X10" s="56"/>
    </row>
    <row r="11" spans="1:24" s="8" customFormat="1" ht="45.6">
      <c r="A11" s="48" t="s">
        <v>214</v>
      </c>
      <c r="B11" s="58" t="s">
        <v>194</v>
      </c>
      <c r="C11" s="58" t="s">
        <v>35</v>
      </c>
      <c r="D11" s="17" t="s">
        <v>49</v>
      </c>
      <c r="E11" s="17" t="s">
        <v>26</v>
      </c>
      <c r="F11" s="59" t="s">
        <v>53</v>
      </c>
      <c r="G11" s="51">
        <v>10099</v>
      </c>
      <c r="H11" s="58" t="s">
        <v>195</v>
      </c>
      <c r="I11" s="60" t="s">
        <v>196</v>
      </c>
      <c r="J11" s="61">
        <v>44327</v>
      </c>
      <c r="K11" s="60"/>
      <c r="L11" s="17">
        <v>3</v>
      </c>
      <c r="M11" s="17" t="s">
        <v>197</v>
      </c>
      <c r="N11" s="50" t="s">
        <v>198</v>
      </c>
      <c r="O11" s="58"/>
      <c r="P11" s="46">
        <v>10099</v>
      </c>
      <c r="Q11" s="46">
        <v>2120.79</v>
      </c>
      <c r="R11" s="46">
        <f t="shared" si="0"/>
        <v>12219.79</v>
      </c>
      <c r="S11" s="54">
        <v>44419</v>
      </c>
      <c r="T11" s="52">
        <v>44419</v>
      </c>
      <c r="U11" s="52" t="s">
        <v>29</v>
      </c>
      <c r="V11" s="47">
        <v>44418</v>
      </c>
      <c r="W11" s="47" t="s">
        <v>29</v>
      </c>
      <c r="X11" s="56"/>
    </row>
    <row r="12" spans="1:24" s="8" customFormat="1" ht="57.6">
      <c r="A12" s="48" t="s">
        <v>215</v>
      </c>
      <c r="B12" s="58" t="s">
        <v>199</v>
      </c>
      <c r="C12" s="58" t="s">
        <v>24</v>
      </c>
      <c r="D12" s="17" t="s">
        <v>30</v>
      </c>
      <c r="E12" s="17" t="s">
        <v>26</v>
      </c>
      <c r="F12" s="59" t="s">
        <v>66</v>
      </c>
      <c r="G12" s="51">
        <v>29478.75</v>
      </c>
      <c r="H12" s="58" t="s">
        <v>200</v>
      </c>
      <c r="I12" s="60" t="s">
        <v>201</v>
      </c>
      <c r="J12" s="61">
        <v>44524</v>
      </c>
      <c r="K12" s="60"/>
      <c r="L12" s="17">
        <v>3</v>
      </c>
      <c r="M12" s="17" t="s">
        <v>202</v>
      </c>
      <c r="N12" s="50" t="s">
        <v>203</v>
      </c>
      <c r="O12" s="58"/>
      <c r="P12" s="46">
        <v>15348.44</v>
      </c>
      <c r="Q12" s="46">
        <v>3223.17</v>
      </c>
      <c r="R12" s="46">
        <f t="shared" si="0"/>
        <v>18571.61</v>
      </c>
      <c r="S12" s="54">
        <v>44524</v>
      </c>
      <c r="T12" s="52">
        <v>44524</v>
      </c>
      <c r="U12" s="52" t="s">
        <v>204</v>
      </c>
      <c r="V12" s="47"/>
      <c r="W12" s="47" t="s">
        <v>63</v>
      </c>
      <c r="X12" s="56"/>
    </row>
    <row r="13" spans="1:24" s="8" customFormat="1" ht="28.8">
      <c r="A13" s="48" t="s">
        <v>216</v>
      </c>
      <c r="B13" s="58" t="s">
        <v>205</v>
      </c>
      <c r="C13" s="58" t="s">
        <v>43</v>
      </c>
      <c r="D13" s="62" t="s">
        <v>30</v>
      </c>
      <c r="E13" s="17" t="s">
        <v>26</v>
      </c>
      <c r="F13" s="59" t="s">
        <v>44</v>
      </c>
      <c r="G13" s="51">
        <v>569857.31999999995</v>
      </c>
      <c r="H13" s="60" t="s">
        <v>206</v>
      </c>
      <c r="I13" s="60" t="s">
        <v>206</v>
      </c>
      <c r="J13" s="61">
        <v>44343</v>
      </c>
      <c r="K13" s="60"/>
      <c r="L13" s="17">
        <v>6</v>
      </c>
      <c r="M13" s="17" t="s">
        <v>207</v>
      </c>
      <c r="N13" s="50" t="s">
        <v>208</v>
      </c>
      <c r="O13" s="58"/>
      <c r="P13" s="46">
        <v>377929.37</v>
      </c>
      <c r="Q13" s="46">
        <v>79365.17</v>
      </c>
      <c r="R13" s="46">
        <f t="shared" si="0"/>
        <v>457294.54</v>
      </c>
      <c r="S13" s="54">
        <v>44417</v>
      </c>
      <c r="T13" s="52"/>
      <c r="U13" s="52" t="s">
        <v>209</v>
      </c>
      <c r="V13" s="47"/>
      <c r="W13" s="47"/>
      <c r="X13" s="56"/>
    </row>
    <row r="14" spans="1:24" s="8" customFormat="1" ht="22.8">
      <c r="A14" s="83" t="s">
        <v>608</v>
      </c>
      <c r="B14" s="85" t="s">
        <v>526</v>
      </c>
      <c r="C14" s="87" t="s">
        <v>43</v>
      </c>
      <c r="D14" s="87" t="s">
        <v>25</v>
      </c>
      <c r="E14" s="87" t="s">
        <v>26</v>
      </c>
      <c r="F14" s="87" t="s">
        <v>64</v>
      </c>
      <c r="G14" s="88">
        <v>1200000</v>
      </c>
      <c r="H14" s="87" t="s">
        <v>527</v>
      </c>
      <c r="I14" s="87" t="s">
        <v>528</v>
      </c>
      <c r="J14" s="92">
        <v>44260</v>
      </c>
      <c r="K14" s="90">
        <v>44263</v>
      </c>
      <c r="L14" s="87">
        <v>10</v>
      </c>
      <c r="M14" s="87" t="s">
        <v>529</v>
      </c>
      <c r="N14" s="87" t="s">
        <v>530</v>
      </c>
      <c r="O14" s="87"/>
      <c r="P14" s="93">
        <v>991735.5</v>
      </c>
      <c r="Q14" s="93">
        <v>208264.46</v>
      </c>
      <c r="R14" s="93">
        <v>1199999.96</v>
      </c>
      <c r="S14" s="94">
        <v>44421</v>
      </c>
      <c r="T14" s="90">
        <v>44421</v>
      </c>
      <c r="U14" s="96" t="s">
        <v>27</v>
      </c>
      <c r="V14" s="97">
        <v>45155</v>
      </c>
      <c r="W14" s="96" t="s">
        <v>27</v>
      </c>
      <c r="X14" s="86"/>
    </row>
    <row r="15" spans="1:24" s="8" customFormat="1" ht="22.8">
      <c r="A15" s="83" t="s">
        <v>609</v>
      </c>
      <c r="B15" s="85" t="s">
        <v>526</v>
      </c>
      <c r="C15" s="87" t="s">
        <v>43</v>
      </c>
      <c r="D15" s="87" t="s">
        <v>25</v>
      </c>
      <c r="E15" s="87" t="s">
        <v>26</v>
      </c>
      <c r="F15" s="87" t="s">
        <v>64</v>
      </c>
      <c r="G15" s="88">
        <v>2000000</v>
      </c>
      <c r="H15" s="87" t="s">
        <v>527</v>
      </c>
      <c r="I15" s="87" t="s">
        <v>528</v>
      </c>
      <c r="J15" s="92">
        <v>44260</v>
      </c>
      <c r="K15" s="90">
        <v>44263</v>
      </c>
      <c r="L15" s="87">
        <v>10</v>
      </c>
      <c r="M15" s="87" t="s">
        <v>529</v>
      </c>
      <c r="N15" s="87" t="s">
        <v>530</v>
      </c>
      <c r="O15" s="87"/>
      <c r="P15" s="93">
        <v>1652892.56</v>
      </c>
      <c r="Q15" s="93">
        <v>347107.44</v>
      </c>
      <c r="R15" s="93">
        <v>2000000</v>
      </c>
      <c r="S15" s="94">
        <v>44421</v>
      </c>
      <c r="T15" s="90">
        <v>44421</v>
      </c>
      <c r="U15" s="96" t="s">
        <v>27</v>
      </c>
      <c r="V15" s="97">
        <v>45155</v>
      </c>
      <c r="W15" s="96" t="s">
        <v>27</v>
      </c>
      <c r="X15" s="86"/>
    </row>
    <row r="16" spans="1:24" s="8" customFormat="1" ht="34.200000000000003">
      <c r="A16" s="84" t="s">
        <v>610</v>
      </c>
      <c r="B16" s="85" t="s">
        <v>531</v>
      </c>
      <c r="C16" s="87" t="s">
        <v>35</v>
      </c>
      <c r="D16" s="87" t="s">
        <v>187</v>
      </c>
      <c r="E16" s="87" t="s">
        <v>26</v>
      </c>
      <c r="F16" s="87" t="s">
        <v>33</v>
      </c>
      <c r="G16" s="88">
        <v>2861.65</v>
      </c>
      <c r="H16" s="89" t="s">
        <v>532</v>
      </c>
      <c r="I16" s="89" t="s">
        <v>533</v>
      </c>
      <c r="J16" s="91" t="s">
        <v>534</v>
      </c>
      <c r="K16" s="90"/>
      <c r="L16" s="87">
        <v>5</v>
      </c>
      <c r="M16" s="86" t="s">
        <v>535</v>
      </c>
      <c r="N16" s="86" t="s">
        <v>536</v>
      </c>
      <c r="O16" s="87"/>
      <c r="P16" s="93">
        <v>1985.3</v>
      </c>
      <c r="Q16" s="93">
        <v>416.91</v>
      </c>
      <c r="R16" s="93">
        <v>2402.21</v>
      </c>
      <c r="S16" s="94">
        <v>44407</v>
      </c>
      <c r="T16" s="90" t="s">
        <v>284</v>
      </c>
      <c r="U16" s="96" t="s">
        <v>29</v>
      </c>
      <c r="V16" s="97"/>
      <c r="W16" s="96" t="s">
        <v>29</v>
      </c>
      <c r="X16" s="86"/>
    </row>
    <row r="17" spans="1:24" s="8" customFormat="1" ht="34.200000000000003">
      <c r="A17" s="84" t="s">
        <v>611</v>
      </c>
      <c r="B17" s="85" t="s">
        <v>537</v>
      </c>
      <c r="C17" s="87" t="s">
        <v>43</v>
      </c>
      <c r="D17" s="87" t="s">
        <v>30</v>
      </c>
      <c r="E17" s="87" t="s">
        <v>26</v>
      </c>
      <c r="F17" s="87" t="s">
        <v>54</v>
      </c>
      <c r="G17" s="88">
        <v>165714.56</v>
      </c>
      <c r="H17" s="87" t="s">
        <v>538</v>
      </c>
      <c r="I17" s="90" t="s">
        <v>539</v>
      </c>
      <c r="J17" s="92">
        <v>44264</v>
      </c>
      <c r="K17" s="90"/>
      <c r="L17" s="87">
        <v>3</v>
      </c>
      <c r="M17" s="87" t="s">
        <v>540</v>
      </c>
      <c r="N17" s="87" t="s">
        <v>541</v>
      </c>
      <c r="O17" s="87"/>
      <c r="P17" s="93">
        <v>101866.52</v>
      </c>
      <c r="Q17" s="93">
        <v>21319.97</v>
      </c>
      <c r="R17" s="93">
        <v>123186.49</v>
      </c>
      <c r="S17" s="94">
        <v>44459</v>
      </c>
      <c r="T17" s="90">
        <v>44487</v>
      </c>
      <c r="U17" s="96" t="s">
        <v>65</v>
      </c>
      <c r="V17" s="97">
        <v>44548</v>
      </c>
      <c r="W17" s="96" t="s">
        <v>56</v>
      </c>
      <c r="X17" s="86"/>
    </row>
    <row r="18" spans="1:24" s="8" customFormat="1">
      <c r="A18" s="84" t="s">
        <v>612</v>
      </c>
      <c r="B18" s="85" t="s">
        <v>542</v>
      </c>
      <c r="C18" s="87" t="s">
        <v>35</v>
      </c>
      <c r="D18" s="87" t="s">
        <v>187</v>
      </c>
      <c r="E18" s="87" t="s">
        <v>26</v>
      </c>
      <c r="F18" s="87" t="s">
        <v>46</v>
      </c>
      <c r="G18" s="88">
        <v>75504</v>
      </c>
      <c r="H18" s="87" t="s">
        <v>543</v>
      </c>
      <c r="I18" s="87" t="s">
        <v>544</v>
      </c>
      <c r="J18" s="92">
        <v>44386</v>
      </c>
      <c r="K18" s="87"/>
      <c r="L18" s="87">
        <v>4</v>
      </c>
      <c r="M18" s="87" t="s">
        <v>545</v>
      </c>
      <c r="N18" s="87" t="s">
        <v>546</v>
      </c>
      <c r="O18" s="87"/>
      <c r="P18" s="93">
        <v>62400</v>
      </c>
      <c r="Q18" s="93">
        <v>13104</v>
      </c>
      <c r="R18" s="93">
        <v>75504</v>
      </c>
      <c r="S18" s="94">
        <v>44487</v>
      </c>
      <c r="T18" s="90">
        <v>44487</v>
      </c>
      <c r="U18" s="96" t="s">
        <v>547</v>
      </c>
      <c r="V18" s="97">
        <v>45216</v>
      </c>
      <c r="W18" s="96" t="s">
        <v>27</v>
      </c>
      <c r="X18" s="86"/>
    </row>
    <row r="19" spans="1:24" s="8" customFormat="1" ht="22.8">
      <c r="A19" s="84" t="s">
        <v>613</v>
      </c>
      <c r="B19" s="85" t="s">
        <v>548</v>
      </c>
      <c r="C19" s="87" t="s">
        <v>35</v>
      </c>
      <c r="D19" s="87" t="s">
        <v>187</v>
      </c>
      <c r="E19" s="87" t="s">
        <v>26</v>
      </c>
      <c r="F19" s="87" t="s">
        <v>53</v>
      </c>
      <c r="G19" s="88">
        <v>79492.160000000003</v>
      </c>
      <c r="H19" s="87" t="s">
        <v>549</v>
      </c>
      <c r="I19" s="87" t="s">
        <v>550</v>
      </c>
      <c r="J19" s="92">
        <v>44383</v>
      </c>
      <c r="K19" s="87"/>
      <c r="L19" s="87">
        <v>2</v>
      </c>
      <c r="M19" s="87" t="s">
        <v>551</v>
      </c>
      <c r="N19" s="87" t="s">
        <v>552</v>
      </c>
      <c r="O19" s="87"/>
      <c r="P19" s="93">
        <v>65696</v>
      </c>
      <c r="Q19" s="93">
        <v>13796.16</v>
      </c>
      <c r="R19" s="93">
        <v>79492.160000000003</v>
      </c>
      <c r="S19" s="94">
        <v>44530</v>
      </c>
      <c r="T19" s="90">
        <v>45259</v>
      </c>
      <c r="U19" s="96" t="s">
        <v>27</v>
      </c>
      <c r="V19" s="97">
        <v>45259</v>
      </c>
      <c r="W19" s="96" t="s">
        <v>27</v>
      </c>
      <c r="X19" s="86"/>
    </row>
    <row r="20" spans="1:24" s="8" customFormat="1" ht="34.200000000000003">
      <c r="A20" s="98" t="s">
        <v>614</v>
      </c>
      <c r="B20" s="99" t="s">
        <v>553</v>
      </c>
      <c r="C20" s="100" t="s">
        <v>35</v>
      </c>
      <c r="D20" s="100" t="s">
        <v>30</v>
      </c>
      <c r="E20" s="100" t="s">
        <v>26</v>
      </c>
      <c r="F20" s="100" t="s">
        <v>53</v>
      </c>
      <c r="G20" s="101">
        <v>164554.03</v>
      </c>
      <c r="H20" s="102" t="s">
        <v>554</v>
      </c>
      <c r="I20" s="102" t="s">
        <v>555</v>
      </c>
      <c r="J20" s="103">
        <v>44372</v>
      </c>
      <c r="K20" s="100"/>
      <c r="L20" s="100">
        <v>3</v>
      </c>
      <c r="M20" s="104" t="s">
        <v>556</v>
      </c>
      <c r="N20" s="104" t="s">
        <v>557</v>
      </c>
      <c r="O20" s="100"/>
      <c r="P20" s="105">
        <v>135995.07</v>
      </c>
      <c r="Q20" s="105">
        <v>28558.959999999999</v>
      </c>
      <c r="R20" s="105">
        <v>164554.03</v>
      </c>
      <c r="S20" s="106">
        <v>44503</v>
      </c>
      <c r="T20" s="107">
        <v>44503</v>
      </c>
      <c r="U20" s="108" t="s">
        <v>34</v>
      </c>
      <c r="V20" s="109">
        <v>45598</v>
      </c>
      <c r="W20" s="108" t="s">
        <v>29</v>
      </c>
      <c r="X20" s="104"/>
    </row>
    <row r="21" spans="1:24" s="8" customFormat="1" ht="22.8">
      <c r="A21" s="84" t="s">
        <v>615</v>
      </c>
      <c r="B21" s="85" t="s">
        <v>558</v>
      </c>
      <c r="C21" s="87" t="s">
        <v>24</v>
      </c>
      <c r="D21" s="87" t="s">
        <v>187</v>
      </c>
      <c r="E21" s="87" t="s">
        <v>26</v>
      </c>
      <c r="F21" s="87" t="s">
        <v>559</v>
      </c>
      <c r="G21" s="88">
        <v>113182.54</v>
      </c>
      <c r="H21" s="90" t="s">
        <v>560</v>
      </c>
      <c r="I21" s="90" t="s">
        <v>561</v>
      </c>
      <c r="J21" s="92">
        <v>44341</v>
      </c>
      <c r="K21" s="87"/>
      <c r="L21" s="87"/>
      <c r="M21" s="87" t="s">
        <v>562</v>
      </c>
      <c r="N21" s="87" t="s">
        <v>563</v>
      </c>
      <c r="O21" s="87"/>
      <c r="P21" s="93">
        <v>39943.199999999997</v>
      </c>
      <c r="Q21" s="93">
        <v>8338.07</v>
      </c>
      <c r="R21" s="93">
        <v>24140.639999999999</v>
      </c>
      <c r="S21" s="94">
        <v>44489</v>
      </c>
      <c r="T21" s="90">
        <v>44562</v>
      </c>
      <c r="U21" s="96" t="s">
        <v>27</v>
      </c>
      <c r="V21" s="97">
        <v>45291</v>
      </c>
      <c r="W21" s="96" t="s">
        <v>27</v>
      </c>
      <c r="X21" s="86"/>
    </row>
    <row r="22" spans="1:24" s="8" customFormat="1" ht="22.8">
      <c r="A22" s="84" t="s">
        <v>616</v>
      </c>
      <c r="B22" s="85" t="s">
        <v>564</v>
      </c>
      <c r="C22" s="87" t="s">
        <v>24</v>
      </c>
      <c r="D22" s="87" t="s">
        <v>45</v>
      </c>
      <c r="E22" s="87" t="s">
        <v>26</v>
      </c>
      <c r="F22" s="87" t="s">
        <v>33</v>
      </c>
      <c r="G22" s="88">
        <v>1887.6</v>
      </c>
      <c r="H22" s="87" t="s">
        <v>565</v>
      </c>
      <c r="I22" s="87" t="s">
        <v>566</v>
      </c>
      <c r="J22" s="92">
        <v>44400</v>
      </c>
      <c r="K22" s="90"/>
      <c r="L22" s="110">
        <v>1</v>
      </c>
      <c r="M22" s="87" t="s">
        <v>627</v>
      </c>
      <c r="N22" s="87" t="s">
        <v>567</v>
      </c>
      <c r="O22" s="87"/>
      <c r="P22" s="93">
        <v>1560</v>
      </c>
      <c r="Q22" s="93">
        <v>327.60000000000002</v>
      </c>
      <c r="R22" s="93">
        <v>1887.6</v>
      </c>
      <c r="S22" s="94">
        <v>44406</v>
      </c>
      <c r="T22" s="90">
        <v>44480</v>
      </c>
      <c r="U22" s="96" t="s">
        <v>29</v>
      </c>
      <c r="V22" s="97">
        <v>44844</v>
      </c>
      <c r="W22" s="96" t="s">
        <v>29</v>
      </c>
      <c r="X22" s="86"/>
    </row>
    <row r="23" spans="1:24" s="8" customFormat="1" ht="22.8">
      <c r="A23" s="84" t="s">
        <v>617</v>
      </c>
      <c r="B23" s="85" t="s">
        <v>568</v>
      </c>
      <c r="C23" s="87" t="s">
        <v>24</v>
      </c>
      <c r="D23" s="87" t="s">
        <v>45</v>
      </c>
      <c r="E23" s="87" t="s">
        <v>26</v>
      </c>
      <c r="F23" s="87" t="s">
        <v>33</v>
      </c>
      <c r="G23" s="88">
        <v>6655</v>
      </c>
      <c r="H23" s="87" t="s">
        <v>569</v>
      </c>
      <c r="I23" s="87" t="s">
        <v>570</v>
      </c>
      <c r="J23" s="92">
        <v>44405</v>
      </c>
      <c r="K23" s="90"/>
      <c r="L23" s="110">
        <v>1</v>
      </c>
      <c r="M23" s="87" t="s">
        <v>571</v>
      </c>
      <c r="N23" s="87" t="s">
        <v>572</v>
      </c>
      <c r="O23" s="87"/>
      <c r="P23" s="93">
        <v>5445</v>
      </c>
      <c r="Q23" s="93">
        <v>1143.45</v>
      </c>
      <c r="R23" s="93">
        <v>6588.45</v>
      </c>
      <c r="S23" s="94">
        <v>44406</v>
      </c>
      <c r="T23" s="90">
        <v>44406</v>
      </c>
      <c r="U23" s="96" t="s">
        <v>547</v>
      </c>
      <c r="V23" s="97">
        <v>45135</v>
      </c>
      <c r="W23" s="96" t="s">
        <v>27</v>
      </c>
      <c r="X23" s="86"/>
    </row>
    <row r="24" spans="1:24" s="8" customFormat="1" ht="22.8">
      <c r="A24" s="84" t="s">
        <v>618</v>
      </c>
      <c r="B24" s="85" t="s">
        <v>573</v>
      </c>
      <c r="C24" s="87" t="s">
        <v>35</v>
      </c>
      <c r="D24" s="87" t="s">
        <v>30</v>
      </c>
      <c r="E24" s="87" t="s">
        <v>26</v>
      </c>
      <c r="F24" s="87" t="s">
        <v>53</v>
      </c>
      <c r="G24" s="88">
        <v>27537.35</v>
      </c>
      <c r="H24" s="90" t="s">
        <v>574</v>
      </c>
      <c r="I24" s="90" t="s">
        <v>575</v>
      </c>
      <c r="J24" s="92">
        <v>44442</v>
      </c>
      <c r="K24" s="87"/>
      <c r="L24" s="110">
        <v>6</v>
      </c>
      <c r="M24" s="87" t="s">
        <v>576</v>
      </c>
      <c r="N24" s="87" t="s">
        <v>577</v>
      </c>
      <c r="O24" s="87"/>
      <c r="P24" s="93">
        <v>22758.15</v>
      </c>
      <c r="Q24" s="93">
        <v>4779.2</v>
      </c>
      <c r="R24" s="93">
        <v>27537.350000000002</v>
      </c>
      <c r="S24" s="94">
        <v>44524</v>
      </c>
      <c r="T24" s="90">
        <v>44524</v>
      </c>
      <c r="U24" s="96" t="s">
        <v>29</v>
      </c>
      <c r="V24" s="97">
        <v>44888</v>
      </c>
      <c r="W24" s="96" t="s">
        <v>29</v>
      </c>
      <c r="X24" s="86"/>
    </row>
    <row r="25" spans="1:24" ht="22.8">
      <c r="A25" s="84" t="s">
        <v>619</v>
      </c>
      <c r="B25" s="85" t="s">
        <v>578</v>
      </c>
      <c r="C25" s="87" t="s">
        <v>24</v>
      </c>
      <c r="D25" s="87" t="s">
        <v>45</v>
      </c>
      <c r="E25" s="87" t="s">
        <v>26</v>
      </c>
      <c r="F25" s="87" t="s">
        <v>31</v>
      </c>
      <c r="G25" s="88">
        <v>3149.63</v>
      </c>
      <c r="H25" s="90" t="s">
        <v>579</v>
      </c>
      <c r="I25" s="90" t="s">
        <v>580</v>
      </c>
      <c r="J25" s="92">
        <v>44348</v>
      </c>
      <c r="K25" s="87"/>
      <c r="L25" s="87">
        <v>1</v>
      </c>
      <c r="M25" s="87" t="s">
        <v>581</v>
      </c>
      <c r="N25" s="87" t="s">
        <v>582</v>
      </c>
      <c r="O25" s="87"/>
      <c r="P25" s="93">
        <v>2500</v>
      </c>
      <c r="Q25" s="93">
        <v>525</v>
      </c>
      <c r="R25" s="93">
        <v>3025</v>
      </c>
      <c r="S25" s="94">
        <v>44439</v>
      </c>
      <c r="T25" s="90">
        <v>44439</v>
      </c>
      <c r="U25" s="96" t="s">
        <v>29</v>
      </c>
      <c r="V25" s="97">
        <v>44803</v>
      </c>
      <c r="W25" s="96" t="s">
        <v>29</v>
      </c>
      <c r="X25" s="86"/>
    </row>
    <row r="26" spans="1:24" ht="34.200000000000003">
      <c r="A26" s="84" t="s">
        <v>620</v>
      </c>
      <c r="B26" s="85" t="s">
        <v>583</v>
      </c>
      <c r="C26" s="87" t="s">
        <v>24</v>
      </c>
      <c r="D26" s="87" t="s">
        <v>187</v>
      </c>
      <c r="E26" s="87" t="s">
        <v>26</v>
      </c>
      <c r="F26" s="87" t="s">
        <v>46</v>
      </c>
      <c r="G26" s="88">
        <v>242000</v>
      </c>
      <c r="H26" s="90" t="s">
        <v>584</v>
      </c>
      <c r="I26" s="90" t="s">
        <v>585</v>
      </c>
      <c r="J26" s="92">
        <v>44409</v>
      </c>
      <c r="K26" s="90">
        <v>44412</v>
      </c>
      <c r="L26" s="87">
        <v>1</v>
      </c>
      <c r="M26" s="87" t="s">
        <v>586</v>
      </c>
      <c r="N26" s="87" t="s">
        <v>587</v>
      </c>
      <c r="O26" s="87"/>
      <c r="P26" s="93">
        <v>200000</v>
      </c>
      <c r="Q26" s="93">
        <v>42000</v>
      </c>
      <c r="R26" s="93">
        <v>242000</v>
      </c>
      <c r="S26" s="94">
        <v>44544</v>
      </c>
      <c r="T26" s="90">
        <v>44544</v>
      </c>
      <c r="U26" s="96" t="s">
        <v>27</v>
      </c>
      <c r="V26" s="97">
        <v>45273</v>
      </c>
      <c r="W26" s="96" t="s">
        <v>27</v>
      </c>
      <c r="X26" s="86"/>
    </row>
    <row r="27" spans="1:24">
      <c r="A27" s="138" t="s">
        <v>649</v>
      </c>
      <c r="B27" s="139" t="s">
        <v>650</v>
      </c>
      <c r="C27" s="140" t="s">
        <v>35</v>
      </c>
      <c r="D27" s="140" t="s">
        <v>30</v>
      </c>
      <c r="E27" s="140" t="s">
        <v>26</v>
      </c>
      <c r="F27" s="140" t="s">
        <v>69</v>
      </c>
      <c r="G27" s="141">
        <v>25000</v>
      </c>
      <c r="H27" s="142">
        <v>44335</v>
      </c>
      <c r="I27" s="142">
        <v>44467</v>
      </c>
      <c r="J27" s="103">
        <v>44341</v>
      </c>
      <c r="K27" s="90"/>
      <c r="L27" s="140">
        <v>6</v>
      </c>
      <c r="M27" s="140" t="s">
        <v>653</v>
      </c>
      <c r="N27" s="140" t="s">
        <v>654</v>
      </c>
      <c r="O27" s="140"/>
      <c r="P27" s="143">
        <v>24038.46</v>
      </c>
      <c r="Q27" s="143">
        <v>961.54</v>
      </c>
      <c r="R27" s="144" t="e">
        <f>[3]!Tabla19123474481771229[[#This Row],[Canon]]+[3]!Tabla19123474481771229[[#This Row],[Precio de adjudicación 
sin IVA]]+[3]!Tabla19123474481771229[[#This Row],[IVA]]</f>
        <v>#REF!</v>
      </c>
      <c r="S27" s="145">
        <v>44498</v>
      </c>
      <c r="T27" s="145">
        <v>44498</v>
      </c>
      <c r="U27" s="146" t="s">
        <v>29</v>
      </c>
      <c r="V27" s="147">
        <v>44862</v>
      </c>
      <c r="W27" s="146" t="s">
        <v>27</v>
      </c>
      <c r="X27" s="86"/>
    </row>
    <row r="28" spans="1:24">
      <c r="A28" s="138" t="s">
        <v>651</v>
      </c>
      <c r="B28" s="139" t="s">
        <v>652</v>
      </c>
      <c r="C28" s="140" t="s">
        <v>35</v>
      </c>
      <c r="D28" s="140" t="s">
        <v>30</v>
      </c>
      <c r="E28" s="140" t="s">
        <v>26</v>
      </c>
      <c r="F28" s="140" t="s">
        <v>69</v>
      </c>
      <c r="G28" s="141">
        <v>10000</v>
      </c>
      <c r="H28" s="142">
        <v>44335</v>
      </c>
      <c r="I28" s="142">
        <v>44502</v>
      </c>
      <c r="J28" s="103">
        <v>44341</v>
      </c>
      <c r="K28" s="90"/>
      <c r="L28" s="140">
        <v>6</v>
      </c>
      <c r="M28" s="140" t="s">
        <v>655</v>
      </c>
      <c r="N28" s="140" t="s">
        <v>656</v>
      </c>
      <c r="O28" s="140"/>
      <c r="P28" s="143">
        <v>8264.4599999999991</v>
      </c>
      <c r="Q28" s="143">
        <v>1735.54</v>
      </c>
      <c r="R28" s="144" t="e">
        <f>[3]!Tabla19123474481771229[[#This Row],[Canon]]+[3]!Tabla19123474481771229[[#This Row],[Precio de adjudicación 
sin IVA]]+[3]!Tabla19123474481771229[[#This Row],[IVA]]</f>
        <v>#REF!</v>
      </c>
      <c r="S28" s="145">
        <v>44526</v>
      </c>
      <c r="T28" s="145">
        <v>44526</v>
      </c>
      <c r="U28" s="146" t="s">
        <v>29</v>
      </c>
      <c r="V28" s="147">
        <v>44890</v>
      </c>
      <c r="W28" s="146" t="s">
        <v>27</v>
      </c>
      <c r="X28" s="86"/>
    </row>
    <row r="29" spans="1:24" ht="22.8">
      <c r="A29" s="83" t="s">
        <v>621</v>
      </c>
      <c r="B29" s="85" t="s">
        <v>588</v>
      </c>
      <c r="C29" s="87" t="s">
        <v>24</v>
      </c>
      <c r="D29" s="87" t="s">
        <v>30</v>
      </c>
      <c r="E29" s="87" t="s">
        <v>26</v>
      </c>
      <c r="F29" s="87" t="s">
        <v>46</v>
      </c>
      <c r="G29" s="88">
        <v>17424</v>
      </c>
      <c r="H29" s="89" t="s">
        <v>589</v>
      </c>
      <c r="I29" s="89" t="s">
        <v>590</v>
      </c>
      <c r="J29" s="92">
        <v>44364</v>
      </c>
      <c r="K29" s="90"/>
      <c r="L29" s="87">
        <v>2</v>
      </c>
      <c r="M29" s="86" t="s">
        <v>591</v>
      </c>
      <c r="N29" s="86" t="s">
        <v>592</v>
      </c>
      <c r="O29" s="87"/>
      <c r="P29" s="93">
        <v>13680</v>
      </c>
      <c r="Q29" s="93">
        <v>2872.8</v>
      </c>
      <c r="R29" s="93">
        <v>16552.8</v>
      </c>
      <c r="S29" s="94">
        <v>44438</v>
      </c>
      <c r="T29" s="90">
        <v>44438</v>
      </c>
      <c r="U29" s="96" t="s">
        <v>27</v>
      </c>
      <c r="V29" s="97">
        <v>45167</v>
      </c>
      <c r="W29" s="96" t="s">
        <v>27</v>
      </c>
      <c r="X29" s="86"/>
    </row>
    <row r="30" spans="1:24" ht="22.8">
      <c r="A30" s="83" t="s">
        <v>622</v>
      </c>
      <c r="B30" s="85" t="s">
        <v>593</v>
      </c>
      <c r="C30" s="87" t="s">
        <v>24</v>
      </c>
      <c r="D30" s="87" t="s">
        <v>30</v>
      </c>
      <c r="E30" s="87" t="s">
        <v>26</v>
      </c>
      <c r="F30" s="87" t="s">
        <v>46</v>
      </c>
      <c r="G30" s="88">
        <v>17424</v>
      </c>
      <c r="H30" s="89" t="s">
        <v>589</v>
      </c>
      <c r="I30" s="89" t="s">
        <v>590</v>
      </c>
      <c r="J30" s="92">
        <v>44364</v>
      </c>
      <c r="K30" s="90"/>
      <c r="L30" s="87">
        <v>2</v>
      </c>
      <c r="M30" s="86" t="s">
        <v>594</v>
      </c>
      <c r="N30" s="87" t="s">
        <v>595</v>
      </c>
      <c r="O30" s="87"/>
      <c r="P30" s="93">
        <v>11040</v>
      </c>
      <c r="Q30" s="93">
        <v>2318.4</v>
      </c>
      <c r="R30" s="93">
        <v>13358.4</v>
      </c>
      <c r="S30" s="94">
        <v>44431</v>
      </c>
      <c r="T30" s="90">
        <v>44431</v>
      </c>
      <c r="U30" s="96" t="s">
        <v>27</v>
      </c>
      <c r="V30" s="97">
        <v>45167</v>
      </c>
      <c r="W30" s="96" t="s">
        <v>27</v>
      </c>
      <c r="X30" s="86"/>
    </row>
    <row r="31" spans="1:24" ht="22.8">
      <c r="A31" s="83" t="s">
        <v>623</v>
      </c>
      <c r="B31" s="85" t="s">
        <v>596</v>
      </c>
      <c r="C31" s="87" t="s">
        <v>35</v>
      </c>
      <c r="D31" s="87" t="s">
        <v>187</v>
      </c>
      <c r="E31" s="87" t="s">
        <v>26</v>
      </c>
      <c r="F31" s="87" t="s">
        <v>597</v>
      </c>
      <c r="G31" s="88">
        <v>238662.32</v>
      </c>
      <c r="H31" s="90">
        <v>44335</v>
      </c>
      <c r="I31" s="90">
        <v>44413</v>
      </c>
      <c r="J31" s="92">
        <v>44337</v>
      </c>
      <c r="K31" s="87"/>
      <c r="L31" s="87"/>
      <c r="M31" s="87" t="s">
        <v>598</v>
      </c>
      <c r="N31" s="87" t="s">
        <v>599</v>
      </c>
      <c r="O31" s="87"/>
      <c r="P31" s="93">
        <v>68290.070000000007</v>
      </c>
      <c r="Q31" s="93">
        <v>14340.91</v>
      </c>
      <c r="R31" s="93">
        <v>82630.98000000001</v>
      </c>
      <c r="S31" s="94">
        <v>44438</v>
      </c>
      <c r="T31" s="90">
        <v>44470</v>
      </c>
      <c r="U31" s="96" t="s">
        <v>600</v>
      </c>
      <c r="V31" s="97">
        <v>44484</v>
      </c>
      <c r="W31" s="96"/>
      <c r="X31" s="86"/>
    </row>
    <row r="32" spans="1:24">
      <c r="A32" s="83" t="s">
        <v>624</v>
      </c>
      <c r="B32" s="85" t="s">
        <v>601</v>
      </c>
      <c r="C32" s="87" t="s">
        <v>35</v>
      </c>
      <c r="D32" s="87" t="s">
        <v>187</v>
      </c>
      <c r="E32" s="87" t="s">
        <v>26</v>
      </c>
      <c r="F32" s="87" t="s">
        <v>597</v>
      </c>
      <c r="G32" s="88">
        <v>238662.32</v>
      </c>
      <c r="H32" s="90">
        <v>44335</v>
      </c>
      <c r="I32" s="90">
        <v>44413</v>
      </c>
      <c r="J32" s="92">
        <v>44337</v>
      </c>
      <c r="K32" s="87"/>
      <c r="L32" s="87"/>
      <c r="M32" s="87" t="s">
        <v>602</v>
      </c>
      <c r="N32" s="87" t="s">
        <v>603</v>
      </c>
      <c r="O32" s="87"/>
      <c r="P32" s="93">
        <v>19988</v>
      </c>
      <c r="Q32" s="93">
        <v>4197.4799999999996</v>
      </c>
      <c r="R32" s="93">
        <v>24185.48</v>
      </c>
      <c r="S32" s="94">
        <v>44438</v>
      </c>
      <c r="T32" s="90">
        <v>44470</v>
      </c>
      <c r="U32" s="96"/>
      <c r="V32" s="97">
        <v>44484</v>
      </c>
      <c r="W32" s="96"/>
      <c r="X32" s="86"/>
    </row>
    <row r="33" spans="1:24">
      <c r="A33" s="83" t="s">
        <v>625</v>
      </c>
      <c r="B33" s="85" t="s">
        <v>604</v>
      </c>
      <c r="C33" s="87" t="s">
        <v>35</v>
      </c>
      <c r="D33" s="87" t="s">
        <v>187</v>
      </c>
      <c r="E33" s="87" t="s">
        <v>26</v>
      </c>
      <c r="F33" s="87" t="s">
        <v>597</v>
      </c>
      <c r="G33" s="88">
        <v>238662.32</v>
      </c>
      <c r="H33" s="90">
        <v>44335</v>
      </c>
      <c r="I33" s="90">
        <v>44413</v>
      </c>
      <c r="J33" s="92">
        <v>44337</v>
      </c>
      <c r="K33" s="87"/>
      <c r="L33" s="87"/>
      <c r="M33" s="87" t="s">
        <v>605</v>
      </c>
      <c r="N33" s="87" t="s">
        <v>606</v>
      </c>
      <c r="O33" s="87"/>
      <c r="P33" s="93">
        <v>25309.08</v>
      </c>
      <c r="Q33" s="93">
        <v>5314.91</v>
      </c>
      <c r="R33" s="93">
        <v>30623.99</v>
      </c>
      <c r="S33" s="94">
        <v>44438</v>
      </c>
      <c r="T33" s="90">
        <v>44470</v>
      </c>
      <c r="U33" s="96"/>
      <c r="V33" s="97">
        <v>44484</v>
      </c>
      <c r="W33" s="96"/>
      <c r="X33" s="86"/>
    </row>
    <row r="34" spans="1:24">
      <c r="A34" s="111" t="s">
        <v>626</v>
      </c>
      <c r="B34" s="99" t="s">
        <v>607</v>
      </c>
      <c r="C34" s="100" t="s">
        <v>35</v>
      </c>
      <c r="D34" s="100" t="s">
        <v>187</v>
      </c>
      <c r="E34" s="100" t="s">
        <v>26</v>
      </c>
      <c r="F34" s="100" t="s">
        <v>597</v>
      </c>
      <c r="G34" s="101">
        <v>238662.32</v>
      </c>
      <c r="H34" s="107">
        <v>44335</v>
      </c>
      <c r="I34" s="107">
        <v>44413</v>
      </c>
      <c r="J34" s="103">
        <v>44337</v>
      </c>
      <c r="K34" s="100"/>
      <c r="L34" s="100"/>
      <c r="M34" s="100" t="s">
        <v>605</v>
      </c>
      <c r="N34" s="100" t="s">
        <v>606</v>
      </c>
      <c r="O34" s="100"/>
      <c r="P34" s="105">
        <v>33014.28</v>
      </c>
      <c r="Q34" s="105">
        <v>6933</v>
      </c>
      <c r="R34" s="105">
        <v>39947.279999999999</v>
      </c>
      <c r="S34" s="106">
        <v>44438</v>
      </c>
      <c r="T34" s="107">
        <v>44470</v>
      </c>
      <c r="U34" s="108"/>
      <c r="V34" s="109">
        <v>44484</v>
      </c>
      <c r="W34" s="108"/>
      <c r="X34" s="104"/>
    </row>
    <row r="35" spans="1:24" ht="22.8">
      <c r="A35" s="83" t="s">
        <v>430</v>
      </c>
      <c r="B35" s="85" t="s">
        <v>217</v>
      </c>
      <c r="C35" s="87" t="s">
        <v>35</v>
      </c>
      <c r="D35" s="87" t="s">
        <v>30</v>
      </c>
      <c r="E35" s="86" t="s">
        <v>26</v>
      </c>
      <c r="F35" s="87" t="s">
        <v>66</v>
      </c>
      <c r="G35" s="88">
        <v>47281.96</v>
      </c>
      <c r="H35" s="90" t="s">
        <v>218</v>
      </c>
      <c r="I35" s="87" t="s">
        <v>219</v>
      </c>
      <c r="J35" s="92">
        <v>44385</v>
      </c>
      <c r="K35" s="90"/>
      <c r="L35" s="87">
        <v>4</v>
      </c>
      <c r="M35" s="86" t="s">
        <v>220</v>
      </c>
      <c r="N35" s="86" t="s">
        <v>221</v>
      </c>
      <c r="O35" s="87"/>
      <c r="P35" s="93">
        <v>22468.7</v>
      </c>
      <c r="Q35" s="93">
        <v>4718.43</v>
      </c>
      <c r="R35" s="93">
        <f t="shared" ref="R35:R70" si="1">P35+Q35</f>
        <v>27187.13</v>
      </c>
      <c r="S35" s="94">
        <v>44509</v>
      </c>
      <c r="T35" s="90">
        <v>44509</v>
      </c>
      <c r="U35" s="96" t="s">
        <v>50</v>
      </c>
      <c r="V35" s="97">
        <v>44539</v>
      </c>
      <c r="W35" s="96" t="s">
        <v>63</v>
      </c>
      <c r="X35" s="86"/>
    </row>
    <row r="36" spans="1:24" ht="22.8">
      <c r="A36" s="83" t="s">
        <v>431</v>
      </c>
      <c r="B36" s="85" t="s">
        <v>217</v>
      </c>
      <c r="C36" s="87" t="s">
        <v>35</v>
      </c>
      <c r="D36" s="87" t="s">
        <v>30</v>
      </c>
      <c r="E36" s="86" t="s">
        <v>26</v>
      </c>
      <c r="F36" s="87" t="s">
        <v>66</v>
      </c>
      <c r="G36" s="88">
        <v>14611.96</v>
      </c>
      <c r="H36" s="90" t="s">
        <v>218</v>
      </c>
      <c r="I36" s="87" t="s">
        <v>222</v>
      </c>
      <c r="J36" s="92">
        <v>44385</v>
      </c>
      <c r="K36" s="90"/>
      <c r="L36" s="87">
        <v>4</v>
      </c>
      <c r="M36" s="86" t="s">
        <v>223</v>
      </c>
      <c r="N36" s="86" t="s">
        <v>224</v>
      </c>
      <c r="O36" s="87"/>
      <c r="P36" s="93">
        <v>10822.51</v>
      </c>
      <c r="Q36" s="93">
        <v>2272.7199999999998</v>
      </c>
      <c r="R36" s="93">
        <f t="shared" si="1"/>
        <v>13095.23</v>
      </c>
      <c r="S36" s="94">
        <v>44509</v>
      </c>
      <c r="T36" s="90">
        <v>44509</v>
      </c>
      <c r="U36" s="96" t="s">
        <v>50</v>
      </c>
      <c r="V36" s="97">
        <v>44539</v>
      </c>
      <c r="W36" s="96" t="s">
        <v>63</v>
      </c>
      <c r="X36" s="86"/>
    </row>
    <row r="37" spans="1:24" ht="22.8">
      <c r="A37" s="83" t="s">
        <v>432</v>
      </c>
      <c r="B37" s="85" t="s">
        <v>225</v>
      </c>
      <c r="C37" s="87" t="s">
        <v>35</v>
      </c>
      <c r="D37" s="87" t="s">
        <v>30</v>
      </c>
      <c r="E37" s="86" t="s">
        <v>26</v>
      </c>
      <c r="F37" s="87" t="s">
        <v>51</v>
      </c>
      <c r="G37" s="88">
        <v>155332.01</v>
      </c>
      <c r="H37" s="90">
        <v>44341</v>
      </c>
      <c r="I37" s="90" t="s">
        <v>226</v>
      </c>
      <c r="J37" s="92">
        <v>44343</v>
      </c>
      <c r="K37" s="87"/>
      <c r="L37" s="87"/>
      <c r="M37" s="86" t="s">
        <v>227</v>
      </c>
      <c r="N37" s="86" t="s">
        <v>228</v>
      </c>
      <c r="O37" s="87"/>
      <c r="P37" s="93">
        <v>76363.64</v>
      </c>
      <c r="Q37" s="93">
        <v>16036.36</v>
      </c>
      <c r="R37" s="93">
        <f t="shared" si="1"/>
        <v>92400</v>
      </c>
      <c r="S37" s="94">
        <v>44441</v>
      </c>
      <c r="T37" s="90">
        <v>44421</v>
      </c>
      <c r="U37" s="96" t="s">
        <v>229</v>
      </c>
      <c r="V37" s="97">
        <v>44445</v>
      </c>
      <c r="W37" s="96"/>
      <c r="X37" s="86"/>
    </row>
    <row r="38" spans="1:24">
      <c r="A38" s="83" t="s">
        <v>433</v>
      </c>
      <c r="B38" s="85" t="s">
        <v>225</v>
      </c>
      <c r="C38" s="87" t="s">
        <v>35</v>
      </c>
      <c r="D38" s="87" t="s">
        <v>30</v>
      </c>
      <c r="E38" s="86" t="s">
        <v>26</v>
      </c>
      <c r="F38" s="87" t="s">
        <v>51</v>
      </c>
      <c r="G38" s="88">
        <v>35332</v>
      </c>
      <c r="H38" s="90">
        <v>44341</v>
      </c>
      <c r="I38" s="90" t="s">
        <v>230</v>
      </c>
      <c r="J38" s="92">
        <v>44343</v>
      </c>
      <c r="K38" s="87"/>
      <c r="L38" s="87"/>
      <c r="M38" s="86" t="s">
        <v>231</v>
      </c>
      <c r="N38" s="86" t="s">
        <v>232</v>
      </c>
      <c r="O38" s="87"/>
      <c r="P38" s="93">
        <v>76363</v>
      </c>
      <c r="Q38" s="93">
        <v>16036</v>
      </c>
      <c r="R38" s="93">
        <f t="shared" si="1"/>
        <v>92399</v>
      </c>
      <c r="S38" s="94">
        <v>44417</v>
      </c>
      <c r="T38" s="90">
        <v>44375</v>
      </c>
      <c r="U38" s="96" t="s">
        <v>233</v>
      </c>
      <c r="V38" s="97">
        <v>44435</v>
      </c>
      <c r="W38" s="96"/>
      <c r="X38" s="86"/>
    </row>
    <row r="39" spans="1:24" ht="34.200000000000003">
      <c r="A39" s="83" t="s">
        <v>234</v>
      </c>
      <c r="B39" s="85" t="s">
        <v>235</v>
      </c>
      <c r="C39" s="87" t="s">
        <v>24</v>
      </c>
      <c r="D39" s="87" t="s">
        <v>187</v>
      </c>
      <c r="E39" s="86" t="s">
        <v>26</v>
      </c>
      <c r="F39" s="87" t="s">
        <v>67</v>
      </c>
      <c r="G39" s="88">
        <v>100849.76</v>
      </c>
      <c r="H39" s="87" t="s">
        <v>236</v>
      </c>
      <c r="I39" s="87" t="s">
        <v>237</v>
      </c>
      <c r="J39" s="92">
        <v>44354</v>
      </c>
      <c r="K39" s="90"/>
      <c r="L39" s="87">
        <v>2</v>
      </c>
      <c r="M39" s="86" t="s">
        <v>57</v>
      </c>
      <c r="N39" s="86" t="s">
        <v>58</v>
      </c>
      <c r="O39" s="87"/>
      <c r="P39" s="93">
        <v>87000</v>
      </c>
      <c r="Q39" s="93">
        <v>8700</v>
      </c>
      <c r="R39" s="93">
        <f t="shared" si="1"/>
        <v>95700</v>
      </c>
      <c r="S39" s="94">
        <v>44460</v>
      </c>
      <c r="T39" s="90">
        <v>44473</v>
      </c>
      <c r="U39" s="96" t="s">
        <v>27</v>
      </c>
      <c r="V39" s="97" t="s">
        <v>238</v>
      </c>
      <c r="W39" s="96" t="s">
        <v>28</v>
      </c>
      <c r="X39" s="86"/>
    </row>
    <row r="40" spans="1:24" ht="34.200000000000003">
      <c r="A40" s="83" t="s">
        <v>239</v>
      </c>
      <c r="B40" s="85" t="s">
        <v>235</v>
      </c>
      <c r="C40" s="87" t="s">
        <v>24</v>
      </c>
      <c r="D40" s="87" t="s">
        <v>187</v>
      </c>
      <c r="E40" s="86" t="s">
        <v>26</v>
      </c>
      <c r="F40" s="87" t="s">
        <v>67</v>
      </c>
      <c r="G40" s="88" t="s">
        <v>240</v>
      </c>
      <c r="H40" s="87" t="s">
        <v>236</v>
      </c>
      <c r="I40" s="87" t="s">
        <v>241</v>
      </c>
      <c r="J40" s="92">
        <v>44354</v>
      </c>
      <c r="K40" s="90"/>
      <c r="L40" s="87">
        <v>2</v>
      </c>
      <c r="M40" s="86" t="s">
        <v>242</v>
      </c>
      <c r="N40" s="86" t="s">
        <v>243</v>
      </c>
      <c r="O40" s="87"/>
      <c r="P40" s="93">
        <v>37191.18</v>
      </c>
      <c r="Q40" s="93">
        <v>4997.16</v>
      </c>
      <c r="R40" s="93">
        <f t="shared" si="1"/>
        <v>42188.34</v>
      </c>
      <c r="S40" s="94">
        <v>44483</v>
      </c>
      <c r="T40" s="90">
        <v>44483</v>
      </c>
      <c r="U40" s="96" t="s">
        <v>27</v>
      </c>
      <c r="V40" s="97" t="s">
        <v>238</v>
      </c>
      <c r="W40" s="96" t="s">
        <v>28</v>
      </c>
      <c r="X40" s="86"/>
    </row>
    <row r="41" spans="1:24" ht="34.200000000000003">
      <c r="A41" s="83" t="s">
        <v>434</v>
      </c>
      <c r="B41" s="85" t="s">
        <v>244</v>
      </c>
      <c r="C41" s="87" t="s">
        <v>24</v>
      </c>
      <c r="D41" s="87" t="s">
        <v>187</v>
      </c>
      <c r="E41" s="86" t="s">
        <v>26</v>
      </c>
      <c r="F41" s="87" t="s">
        <v>53</v>
      </c>
      <c r="G41" s="88">
        <v>46999.99</v>
      </c>
      <c r="H41" s="89" t="s">
        <v>245</v>
      </c>
      <c r="I41" s="89" t="s">
        <v>246</v>
      </c>
      <c r="J41" s="91" t="s">
        <v>247</v>
      </c>
      <c r="K41" s="87"/>
      <c r="L41" s="87">
        <v>5</v>
      </c>
      <c r="M41" s="86" t="s">
        <v>248</v>
      </c>
      <c r="N41" s="86" t="s">
        <v>249</v>
      </c>
      <c r="O41" s="87"/>
      <c r="P41" s="93">
        <v>41281.81</v>
      </c>
      <c r="Q41" s="93">
        <v>4128.18</v>
      </c>
      <c r="R41" s="93">
        <f t="shared" si="1"/>
        <v>45409.99</v>
      </c>
      <c r="S41" s="94">
        <v>44411</v>
      </c>
      <c r="T41" s="90">
        <v>44411</v>
      </c>
      <c r="U41" s="96" t="s">
        <v>29</v>
      </c>
      <c r="V41" s="97">
        <v>44775</v>
      </c>
      <c r="W41" s="96" t="s">
        <v>63</v>
      </c>
      <c r="X41" s="86" t="s">
        <v>478</v>
      </c>
    </row>
    <row r="42" spans="1:24" ht="34.200000000000003">
      <c r="A42" s="83" t="s">
        <v>435</v>
      </c>
      <c r="B42" s="85" t="s">
        <v>250</v>
      </c>
      <c r="C42" s="87" t="s">
        <v>35</v>
      </c>
      <c r="D42" s="87" t="s">
        <v>251</v>
      </c>
      <c r="E42" s="86" t="s">
        <v>26</v>
      </c>
      <c r="F42" s="87" t="s">
        <v>53</v>
      </c>
      <c r="G42" s="88">
        <v>16673.22</v>
      </c>
      <c r="H42" s="89" t="s">
        <v>252</v>
      </c>
      <c r="I42" s="87" t="s">
        <v>168</v>
      </c>
      <c r="J42" s="91" t="s">
        <v>253</v>
      </c>
      <c r="K42" s="90"/>
      <c r="L42" s="87">
        <v>9</v>
      </c>
      <c r="M42" s="86" t="s">
        <v>254</v>
      </c>
      <c r="N42" s="86" t="s">
        <v>255</v>
      </c>
      <c r="O42" s="87"/>
      <c r="P42" s="93">
        <v>13782</v>
      </c>
      <c r="Q42" s="93">
        <v>2894.22</v>
      </c>
      <c r="R42" s="93">
        <f t="shared" si="1"/>
        <v>16676.22</v>
      </c>
      <c r="S42" s="94">
        <v>44512</v>
      </c>
      <c r="T42" s="90">
        <v>44512</v>
      </c>
      <c r="U42" s="96" t="s">
        <v>29</v>
      </c>
      <c r="V42" s="97">
        <v>44876</v>
      </c>
      <c r="W42" s="96" t="s">
        <v>29</v>
      </c>
      <c r="X42" s="86"/>
    </row>
    <row r="43" spans="1:24" ht="22.8">
      <c r="A43" s="83" t="s">
        <v>436</v>
      </c>
      <c r="B43" s="85" t="s">
        <v>256</v>
      </c>
      <c r="C43" s="87" t="s">
        <v>35</v>
      </c>
      <c r="D43" s="87" t="s">
        <v>45</v>
      </c>
      <c r="E43" s="86" t="s">
        <v>26</v>
      </c>
      <c r="F43" s="87" t="s">
        <v>33</v>
      </c>
      <c r="G43" s="88">
        <v>204479.47</v>
      </c>
      <c r="H43" s="89" t="s">
        <v>257</v>
      </c>
      <c r="I43" s="89" t="s">
        <v>258</v>
      </c>
      <c r="J43" s="91" t="s">
        <v>259</v>
      </c>
      <c r="K43" s="90"/>
      <c r="L43" s="87">
        <v>1</v>
      </c>
      <c r="M43" s="86" t="s">
        <v>260</v>
      </c>
      <c r="N43" s="86" t="s">
        <v>261</v>
      </c>
      <c r="O43" s="87"/>
      <c r="P43" s="93">
        <v>168991.3</v>
      </c>
      <c r="Q43" s="93">
        <v>35488.17</v>
      </c>
      <c r="R43" s="93">
        <f t="shared" si="1"/>
        <v>204479.46999999997</v>
      </c>
      <c r="S43" s="94">
        <v>44431</v>
      </c>
      <c r="T43" s="90">
        <v>44431</v>
      </c>
      <c r="U43" s="96" t="s">
        <v>34</v>
      </c>
      <c r="V43" s="97">
        <v>45526</v>
      </c>
      <c r="W43" s="96" t="s">
        <v>27</v>
      </c>
      <c r="X43" s="86"/>
    </row>
    <row r="44" spans="1:24" ht="22.8">
      <c r="A44" s="83" t="s">
        <v>437</v>
      </c>
      <c r="B44" s="85" t="s">
        <v>262</v>
      </c>
      <c r="C44" s="87" t="s">
        <v>35</v>
      </c>
      <c r="D44" s="87" t="s">
        <v>45</v>
      </c>
      <c r="E44" s="86" t="s">
        <v>26</v>
      </c>
      <c r="F44" s="87" t="s">
        <v>263</v>
      </c>
      <c r="G44" s="88">
        <v>16335</v>
      </c>
      <c r="H44" s="89" t="s">
        <v>264</v>
      </c>
      <c r="I44" s="89" t="s">
        <v>265</v>
      </c>
      <c r="J44" s="92" t="s">
        <v>266</v>
      </c>
      <c r="K44" s="87"/>
      <c r="L44" s="87">
        <v>1</v>
      </c>
      <c r="M44" s="86" t="s">
        <v>267</v>
      </c>
      <c r="N44" s="86" t="s">
        <v>268</v>
      </c>
      <c r="O44" s="87"/>
      <c r="P44" s="93">
        <v>12757.5</v>
      </c>
      <c r="Q44" s="93">
        <v>2679.07</v>
      </c>
      <c r="R44" s="93">
        <f t="shared" si="1"/>
        <v>15436.57</v>
      </c>
      <c r="S44" s="94">
        <v>44431</v>
      </c>
      <c r="T44" s="90">
        <v>44431</v>
      </c>
      <c r="U44" s="96" t="s">
        <v>59</v>
      </c>
      <c r="V44" s="97">
        <v>45891</v>
      </c>
      <c r="W44" s="96" t="s">
        <v>29</v>
      </c>
      <c r="X44" s="86"/>
    </row>
    <row r="45" spans="1:24" ht="22.8">
      <c r="A45" s="83" t="s">
        <v>438</v>
      </c>
      <c r="B45" s="85" t="s">
        <v>269</v>
      </c>
      <c r="C45" s="87" t="s">
        <v>35</v>
      </c>
      <c r="D45" s="87" t="s">
        <v>45</v>
      </c>
      <c r="E45" s="86" t="s">
        <v>26</v>
      </c>
      <c r="F45" s="87" t="s">
        <v>33</v>
      </c>
      <c r="G45" s="88">
        <v>12100</v>
      </c>
      <c r="H45" s="89" t="s">
        <v>270</v>
      </c>
      <c r="I45" s="89" t="s">
        <v>271</v>
      </c>
      <c r="J45" s="92">
        <v>44365</v>
      </c>
      <c r="K45" s="87"/>
      <c r="L45" s="87">
        <v>1</v>
      </c>
      <c r="M45" s="86" t="s">
        <v>272</v>
      </c>
      <c r="N45" s="86" t="s">
        <v>273</v>
      </c>
      <c r="O45" s="87"/>
      <c r="P45" s="93">
        <v>10000</v>
      </c>
      <c r="Q45" s="93">
        <v>2100</v>
      </c>
      <c r="R45" s="93">
        <f t="shared" si="1"/>
        <v>12100</v>
      </c>
      <c r="S45" s="94">
        <v>44434</v>
      </c>
      <c r="T45" s="90">
        <v>44434</v>
      </c>
      <c r="U45" s="96" t="s">
        <v>27</v>
      </c>
      <c r="V45" s="97">
        <v>45163</v>
      </c>
      <c r="W45" s="96" t="s">
        <v>27</v>
      </c>
      <c r="X45" s="86"/>
    </row>
    <row r="46" spans="1:24" ht="22.8">
      <c r="A46" s="83" t="s">
        <v>439</v>
      </c>
      <c r="B46" s="85" t="s">
        <v>274</v>
      </c>
      <c r="C46" s="87" t="s">
        <v>43</v>
      </c>
      <c r="D46" s="87" t="s">
        <v>30</v>
      </c>
      <c r="E46" s="86" t="s">
        <v>26</v>
      </c>
      <c r="F46" s="87" t="s">
        <v>54</v>
      </c>
      <c r="G46" s="88">
        <v>431991.45</v>
      </c>
      <c r="H46" s="87" t="s">
        <v>275</v>
      </c>
      <c r="I46" s="87" t="s">
        <v>168</v>
      </c>
      <c r="J46" s="92">
        <v>44407</v>
      </c>
      <c r="K46" s="87"/>
      <c r="L46" s="87">
        <v>1</v>
      </c>
      <c r="M46" s="86" t="s">
        <v>276</v>
      </c>
      <c r="N46" s="86" t="s">
        <v>277</v>
      </c>
      <c r="O46" s="87"/>
      <c r="P46" s="93">
        <v>338274.3</v>
      </c>
      <c r="Q46" s="93">
        <v>71037.600000000006</v>
      </c>
      <c r="R46" s="93">
        <f t="shared" si="1"/>
        <v>409311.9</v>
      </c>
      <c r="S46" s="94">
        <v>44498</v>
      </c>
      <c r="T46" s="90">
        <v>44503</v>
      </c>
      <c r="U46" s="96" t="s">
        <v>209</v>
      </c>
      <c r="V46" s="97">
        <v>44623</v>
      </c>
      <c r="W46" s="96" t="s">
        <v>56</v>
      </c>
      <c r="X46" s="86"/>
    </row>
    <row r="47" spans="1:24" ht="22.8">
      <c r="A47" s="83" t="s">
        <v>440</v>
      </c>
      <c r="B47" s="85" t="s">
        <v>278</v>
      </c>
      <c r="C47" s="87" t="s">
        <v>24</v>
      </c>
      <c r="D47" s="87" t="s">
        <v>187</v>
      </c>
      <c r="E47" s="86" t="s">
        <v>26</v>
      </c>
      <c r="F47" s="87" t="s">
        <v>53</v>
      </c>
      <c r="G47" s="88">
        <v>50820</v>
      </c>
      <c r="H47" s="89" t="s">
        <v>279</v>
      </c>
      <c r="I47" s="89" t="s">
        <v>280</v>
      </c>
      <c r="J47" s="91" t="s">
        <v>281</v>
      </c>
      <c r="K47" s="90"/>
      <c r="L47" s="87">
        <v>2</v>
      </c>
      <c r="M47" s="86" t="s">
        <v>282</v>
      </c>
      <c r="N47" s="86" t="s">
        <v>283</v>
      </c>
      <c r="O47" s="87"/>
      <c r="P47" s="93">
        <v>644</v>
      </c>
      <c r="Q47" s="93">
        <v>135</v>
      </c>
      <c r="R47" s="93">
        <f t="shared" si="1"/>
        <v>779</v>
      </c>
      <c r="S47" s="94">
        <v>44467</v>
      </c>
      <c r="T47" s="90" t="s">
        <v>284</v>
      </c>
      <c r="U47" s="96" t="s">
        <v>55</v>
      </c>
      <c r="V47" s="97"/>
      <c r="W47" s="96"/>
      <c r="X47" s="86" t="s">
        <v>477</v>
      </c>
    </row>
    <row r="48" spans="1:24" ht="22.8">
      <c r="A48" s="83" t="s">
        <v>441</v>
      </c>
      <c r="B48" s="85" t="s">
        <v>285</v>
      </c>
      <c r="C48" s="87" t="s">
        <v>24</v>
      </c>
      <c r="D48" s="87" t="s">
        <v>187</v>
      </c>
      <c r="E48" s="86" t="s">
        <v>26</v>
      </c>
      <c r="F48" s="87" t="s">
        <v>69</v>
      </c>
      <c r="G48" s="88">
        <v>82000</v>
      </c>
      <c r="H48" s="87" t="s">
        <v>286</v>
      </c>
      <c r="I48" s="90" t="s">
        <v>287</v>
      </c>
      <c r="J48" s="92">
        <v>44391</v>
      </c>
      <c r="K48" s="90"/>
      <c r="L48" s="87">
        <v>2</v>
      </c>
      <c r="M48" s="86" t="s">
        <v>288</v>
      </c>
      <c r="N48" s="86" t="s">
        <v>289</v>
      </c>
      <c r="O48" s="87"/>
      <c r="P48" s="93">
        <v>52062.54</v>
      </c>
      <c r="Q48" s="93">
        <v>5203.25</v>
      </c>
      <c r="R48" s="93">
        <f t="shared" si="1"/>
        <v>57265.79</v>
      </c>
      <c r="S48" s="94">
        <v>44489</v>
      </c>
      <c r="T48" s="90">
        <v>44501</v>
      </c>
      <c r="U48" s="96" t="s">
        <v>27</v>
      </c>
      <c r="V48" s="97">
        <v>45138</v>
      </c>
      <c r="W48" s="96" t="s">
        <v>48</v>
      </c>
      <c r="X48" s="86"/>
    </row>
    <row r="49" spans="1:24" ht="22.8">
      <c r="A49" s="83" t="s">
        <v>442</v>
      </c>
      <c r="B49" s="85" t="s">
        <v>290</v>
      </c>
      <c r="C49" s="87" t="s">
        <v>43</v>
      </c>
      <c r="D49" s="87" t="s">
        <v>30</v>
      </c>
      <c r="E49" s="86" t="s">
        <v>26</v>
      </c>
      <c r="F49" s="87" t="s">
        <v>64</v>
      </c>
      <c r="G49" s="88">
        <v>300000</v>
      </c>
      <c r="H49" s="87" t="s">
        <v>291</v>
      </c>
      <c r="I49" s="87" t="s">
        <v>292</v>
      </c>
      <c r="J49" s="92">
        <v>44384</v>
      </c>
      <c r="K49" s="87"/>
      <c r="L49" s="87">
        <v>5</v>
      </c>
      <c r="M49" s="86" t="s">
        <v>293</v>
      </c>
      <c r="N49" s="86" t="s">
        <v>294</v>
      </c>
      <c r="O49" s="87"/>
      <c r="P49" s="93">
        <v>214190.64</v>
      </c>
      <c r="Q49" s="93">
        <v>44980.03</v>
      </c>
      <c r="R49" s="93">
        <f t="shared" si="1"/>
        <v>259170.67</v>
      </c>
      <c r="S49" s="94">
        <v>44446</v>
      </c>
      <c r="T49" s="90" t="s">
        <v>295</v>
      </c>
      <c r="U49" s="96" t="s">
        <v>65</v>
      </c>
      <c r="V49" s="97"/>
      <c r="W49" s="96" t="s">
        <v>63</v>
      </c>
      <c r="X49" s="86"/>
    </row>
    <row r="50" spans="1:24" ht="22.8">
      <c r="A50" s="83" t="s">
        <v>443</v>
      </c>
      <c r="B50" s="85" t="s">
        <v>290</v>
      </c>
      <c r="C50" s="87" t="s">
        <v>43</v>
      </c>
      <c r="D50" s="87" t="s">
        <v>30</v>
      </c>
      <c r="E50" s="86" t="s">
        <v>26</v>
      </c>
      <c r="F50" s="87" t="s">
        <v>64</v>
      </c>
      <c r="G50" s="88">
        <v>125915.63</v>
      </c>
      <c r="H50" s="87" t="s">
        <v>291</v>
      </c>
      <c r="I50" s="87" t="s">
        <v>292</v>
      </c>
      <c r="J50" s="92">
        <v>44384</v>
      </c>
      <c r="K50" s="87"/>
      <c r="L50" s="87">
        <v>4</v>
      </c>
      <c r="M50" s="86" t="s">
        <v>293</v>
      </c>
      <c r="N50" s="86" t="s">
        <v>294</v>
      </c>
      <c r="O50" s="87"/>
      <c r="P50" s="93">
        <v>87589.42</v>
      </c>
      <c r="Q50" s="93">
        <v>18393.78</v>
      </c>
      <c r="R50" s="93">
        <f t="shared" si="1"/>
        <v>105983.2</v>
      </c>
      <c r="S50" s="94">
        <v>44446</v>
      </c>
      <c r="T50" s="90" t="s">
        <v>295</v>
      </c>
      <c r="U50" s="96" t="s">
        <v>65</v>
      </c>
      <c r="V50" s="97"/>
      <c r="W50" s="96" t="s">
        <v>63</v>
      </c>
      <c r="X50" s="86"/>
    </row>
    <row r="51" spans="1:24" ht="34.200000000000003">
      <c r="A51" s="83" t="s">
        <v>444</v>
      </c>
      <c r="B51" s="112" t="s">
        <v>296</v>
      </c>
      <c r="C51" s="114" t="s">
        <v>24</v>
      </c>
      <c r="D51" s="87" t="s">
        <v>30</v>
      </c>
      <c r="E51" s="86" t="s">
        <v>26</v>
      </c>
      <c r="F51" s="114" t="s">
        <v>51</v>
      </c>
      <c r="G51" s="88">
        <v>35000</v>
      </c>
      <c r="H51" s="114" t="s">
        <v>297</v>
      </c>
      <c r="I51" s="114" t="s">
        <v>298</v>
      </c>
      <c r="J51" s="115">
        <v>44403</v>
      </c>
      <c r="K51" s="114"/>
      <c r="L51" s="87">
        <v>2</v>
      </c>
      <c r="M51" s="86" t="s">
        <v>299</v>
      </c>
      <c r="N51" s="86" t="s">
        <v>300</v>
      </c>
      <c r="O51" s="114"/>
      <c r="P51" s="93">
        <v>26033.06</v>
      </c>
      <c r="Q51" s="93">
        <v>5466.94</v>
      </c>
      <c r="R51" s="93">
        <f t="shared" si="1"/>
        <v>31500</v>
      </c>
      <c r="S51" s="94">
        <v>44431</v>
      </c>
      <c r="T51" s="116"/>
      <c r="U51" s="117" t="s">
        <v>301</v>
      </c>
      <c r="V51" s="118">
        <v>44439</v>
      </c>
      <c r="W51" s="117" t="s">
        <v>302</v>
      </c>
      <c r="X51" s="86"/>
    </row>
    <row r="52" spans="1:24" ht="22.8">
      <c r="A52" s="83" t="s">
        <v>445</v>
      </c>
      <c r="B52" s="85" t="s">
        <v>303</v>
      </c>
      <c r="C52" s="87" t="s">
        <v>35</v>
      </c>
      <c r="D52" s="87" t="s">
        <v>251</v>
      </c>
      <c r="E52" s="86" t="s">
        <v>26</v>
      </c>
      <c r="F52" s="87" t="s">
        <v>51</v>
      </c>
      <c r="G52" s="88">
        <v>7000</v>
      </c>
      <c r="H52" s="90" t="s">
        <v>304</v>
      </c>
      <c r="I52" s="90" t="s">
        <v>305</v>
      </c>
      <c r="J52" s="92">
        <v>44370</v>
      </c>
      <c r="K52" s="90"/>
      <c r="L52" s="87">
        <v>2</v>
      </c>
      <c r="M52" s="86" t="s">
        <v>306</v>
      </c>
      <c r="N52" s="86" t="s">
        <v>307</v>
      </c>
      <c r="O52" s="87"/>
      <c r="P52" s="93">
        <v>5490</v>
      </c>
      <c r="Q52" s="93">
        <v>1152.9000000000001</v>
      </c>
      <c r="R52" s="93">
        <f t="shared" si="1"/>
        <v>6642.9</v>
      </c>
      <c r="S52" s="94">
        <v>44426</v>
      </c>
      <c r="T52" s="90">
        <v>44426</v>
      </c>
      <c r="U52" s="96" t="s">
        <v>308</v>
      </c>
      <c r="V52" s="97"/>
      <c r="W52" s="96" t="s">
        <v>309</v>
      </c>
      <c r="X52" s="86"/>
    </row>
    <row r="53" spans="1:24" ht="34.200000000000003">
      <c r="A53" s="83" t="s">
        <v>446</v>
      </c>
      <c r="B53" s="85" t="s">
        <v>310</v>
      </c>
      <c r="C53" s="87" t="s">
        <v>24</v>
      </c>
      <c r="D53" s="87" t="s">
        <v>187</v>
      </c>
      <c r="E53" s="86" t="s">
        <v>26</v>
      </c>
      <c r="F53" s="87" t="s">
        <v>311</v>
      </c>
      <c r="G53" s="88">
        <v>50432.800000000003</v>
      </c>
      <c r="H53" s="89" t="s">
        <v>312</v>
      </c>
      <c r="I53" s="90" t="s">
        <v>313</v>
      </c>
      <c r="J53" s="92">
        <v>44389</v>
      </c>
      <c r="K53" s="90"/>
      <c r="L53" s="87">
        <v>3</v>
      </c>
      <c r="M53" s="86" t="s">
        <v>314</v>
      </c>
      <c r="N53" s="86" t="s">
        <v>52</v>
      </c>
      <c r="O53" s="87"/>
      <c r="P53" s="93">
        <v>29900</v>
      </c>
      <c r="Q53" s="93">
        <v>6297.9</v>
      </c>
      <c r="R53" s="93">
        <f t="shared" si="1"/>
        <v>36197.9</v>
      </c>
      <c r="S53" s="94">
        <v>44498</v>
      </c>
      <c r="T53" s="90">
        <v>44498</v>
      </c>
      <c r="U53" s="96" t="s">
        <v>47</v>
      </c>
      <c r="V53" s="97">
        <v>44852</v>
      </c>
      <c r="W53" s="96" t="s">
        <v>47</v>
      </c>
      <c r="X53" s="86"/>
    </row>
    <row r="54" spans="1:24" ht="34.200000000000003">
      <c r="A54" s="83" t="s">
        <v>447</v>
      </c>
      <c r="B54" s="85" t="s">
        <v>315</v>
      </c>
      <c r="C54" s="87" t="s">
        <v>24</v>
      </c>
      <c r="D54" s="87" t="s">
        <v>187</v>
      </c>
      <c r="E54" s="86" t="s">
        <v>26</v>
      </c>
      <c r="F54" s="87" t="s">
        <v>311</v>
      </c>
      <c r="G54" s="88">
        <v>19360</v>
      </c>
      <c r="H54" s="89" t="s">
        <v>312</v>
      </c>
      <c r="I54" s="90" t="s">
        <v>316</v>
      </c>
      <c r="J54" s="92">
        <v>44389</v>
      </c>
      <c r="K54" s="90"/>
      <c r="L54" s="87">
        <v>3</v>
      </c>
      <c r="M54" s="86" t="s">
        <v>317</v>
      </c>
      <c r="N54" s="86" t="s">
        <v>318</v>
      </c>
      <c r="O54" s="87"/>
      <c r="P54" s="93">
        <v>14245</v>
      </c>
      <c r="Q54" s="93">
        <v>2991.45</v>
      </c>
      <c r="R54" s="93">
        <f t="shared" si="1"/>
        <v>17236.45</v>
      </c>
      <c r="S54" s="94">
        <v>44504</v>
      </c>
      <c r="T54" s="90">
        <v>44504</v>
      </c>
      <c r="U54" s="96" t="s">
        <v>29</v>
      </c>
      <c r="V54" s="97">
        <v>44868</v>
      </c>
      <c r="W54" s="96" t="s">
        <v>29</v>
      </c>
      <c r="X54" s="86"/>
    </row>
    <row r="55" spans="1:24" ht="34.200000000000003">
      <c r="A55" s="83" t="s">
        <v>448</v>
      </c>
      <c r="B55" s="85" t="s">
        <v>319</v>
      </c>
      <c r="C55" s="87" t="s">
        <v>24</v>
      </c>
      <c r="D55" s="87" t="s">
        <v>187</v>
      </c>
      <c r="E55" s="86" t="s">
        <v>26</v>
      </c>
      <c r="F55" s="87" t="s">
        <v>311</v>
      </c>
      <c r="G55" s="88">
        <v>19360</v>
      </c>
      <c r="H55" s="89" t="s">
        <v>312</v>
      </c>
      <c r="I55" s="90" t="s">
        <v>313</v>
      </c>
      <c r="J55" s="92">
        <v>44389</v>
      </c>
      <c r="K55" s="90"/>
      <c r="L55" s="87">
        <v>3</v>
      </c>
      <c r="M55" s="86" t="s">
        <v>320</v>
      </c>
      <c r="N55" s="86" t="s">
        <v>321</v>
      </c>
      <c r="O55" s="87"/>
      <c r="P55" s="93">
        <v>13600</v>
      </c>
      <c r="Q55" s="93">
        <v>2856</v>
      </c>
      <c r="R55" s="93">
        <f t="shared" si="1"/>
        <v>16456</v>
      </c>
      <c r="S55" s="94">
        <v>44503</v>
      </c>
      <c r="T55" s="90">
        <v>44503</v>
      </c>
      <c r="U55" s="96" t="s">
        <v>29</v>
      </c>
      <c r="V55" s="97">
        <v>44867</v>
      </c>
      <c r="W55" s="96" t="s">
        <v>29</v>
      </c>
      <c r="X55" s="86"/>
    </row>
    <row r="56" spans="1:24" ht="22.8">
      <c r="A56" s="83" t="s">
        <v>449</v>
      </c>
      <c r="B56" s="85" t="s">
        <v>322</v>
      </c>
      <c r="C56" s="87" t="s">
        <v>35</v>
      </c>
      <c r="D56" s="87" t="s">
        <v>251</v>
      </c>
      <c r="E56" s="86" t="s">
        <v>26</v>
      </c>
      <c r="F56" s="87" t="s">
        <v>51</v>
      </c>
      <c r="G56" s="88">
        <v>2300</v>
      </c>
      <c r="H56" s="90" t="s">
        <v>323</v>
      </c>
      <c r="I56" s="90" t="s">
        <v>324</v>
      </c>
      <c r="J56" s="92">
        <v>44379</v>
      </c>
      <c r="K56" s="90"/>
      <c r="L56" s="87">
        <v>3</v>
      </c>
      <c r="M56" s="86" t="s">
        <v>325</v>
      </c>
      <c r="N56" s="86" t="s">
        <v>326</v>
      </c>
      <c r="O56" s="87"/>
      <c r="P56" s="93">
        <v>1085</v>
      </c>
      <c r="Q56" s="93">
        <v>227.85</v>
      </c>
      <c r="R56" s="93">
        <f t="shared" si="1"/>
        <v>1312.85</v>
      </c>
      <c r="S56" s="94">
        <v>44425</v>
      </c>
      <c r="T56" s="90">
        <v>44425</v>
      </c>
      <c r="U56" s="96" t="s">
        <v>302</v>
      </c>
      <c r="V56" s="97"/>
      <c r="W56" s="96" t="s">
        <v>309</v>
      </c>
      <c r="X56" s="86"/>
    </row>
    <row r="57" spans="1:24" ht="22.8">
      <c r="A57" s="83" t="s">
        <v>450</v>
      </c>
      <c r="B57" s="85" t="s">
        <v>327</v>
      </c>
      <c r="C57" s="87" t="s">
        <v>24</v>
      </c>
      <c r="D57" s="87" t="s">
        <v>45</v>
      </c>
      <c r="E57" s="86" t="s">
        <v>26</v>
      </c>
      <c r="F57" s="87" t="s">
        <v>51</v>
      </c>
      <c r="G57" s="88">
        <v>15500</v>
      </c>
      <c r="H57" s="89" t="s">
        <v>328</v>
      </c>
      <c r="I57" s="89" t="s">
        <v>329</v>
      </c>
      <c r="J57" s="92" t="s">
        <v>266</v>
      </c>
      <c r="K57" s="87"/>
      <c r="L57" s="87">
        <v>1</v>
      </c>
      <c r="M57" s="86" t="s">
        <v>330</v>
      </c>
      <c r="N57" s="86" t="s">
        <v>331</v>
      </c>
      <c r="O57" s="87"/>
      <c r="P57" s="93">
        <v>12800</v>
      </c>
      <c r="Q57" s="93">
        <v>2688</v>
      </c>
      <c r="R57" s="93">
        <f t="shared" si="1"/>
        <v>15488</v>
      </c>
      <c r="S57" s="94">
        <v>44428</v>
      </c>
      <c r="T57" s="90">
        <v>44428</v>
      </c>
      <c r="U57" s="96" t="s">
        <v>332</v>
      </c>
      <c r="V57" s="97">
        <v>44439</v>
      </c>
      <c r="W57" s="96" t="s">
        <v>63</v>
      </c>
      <c r="X57" s="86"/>
    </row>
    <row r="58" spans="1:24" ht="22.8">
      <c r="A58" s="83" t="s">
        <v>641</v>
      </c>
      <c r="B58" s="131" t="s">
        <v>642</v>
      </c>
      <c r="C58" s="87" t="s">
        <v>35</v>
      </c>
      <c r="D58" s="87" t="s">
        <v>251</v>
      </c>
      <c r="E58" s="104" t="s">
        <v>26</v>
      </c>
      <c r="F58" s="137" t="s">
        <v>643</v>
      </c>
      <c r="G58" s="128">
        <v>38720</v>
      </c>
      <c r="H58" s="129" t="s">
        <v>644</v>
      </c>
      <c r="I58" s="129" t="s">
        <v>222</v>
      </c>
      <c r="J58" s="132">
        <v>44393</v>
      </c>
      <c r="K58" s="129"/>
      <c r="L58" s="129">
        <v>7</v>
      </c>
      <c r="M58" s="129" t="s">
        <v>645</v>
      </c>
      <c r="N58" s="129" t="s">
        <v>646</v>
      </c>
      <c r="O58" s="129"/>
      <c r="P58" s="133">
        <v>32000</v>
      </c>
      <c r="Q58" s="133">
        <v>6720</v>
      </c>
      <c r="R58" s="133">
        <f>P58+Q58</f>
        <v>38720</v>
      </c>
      <c r="S58" s="134">
        <v>44512</v>
      </c>
      <c r="T58" s="135">
        <v>44512</v>
      </c>
      <c r="U58" s="130" t="s">
        <v>647</v>
      </c>
      <c r="V58" s="136"/>
      <c r="W58" s="130" t="s">
        <v>63</v>
      </c>
      <c r="X58" s="129"/>
    </row>
    <row r="59" spans="1:24" ht="34.200000000000003">
      <c r="A59" s="83" t="s">
        <v>451</v>
      </c>
      <c r="B59" s="85" t="s">
        <v>333</v>
      </c>
      <c r="C59" s="87" t="s">
        <v>35</v>
      </c>
      <c r="D59" s="87" t="s">
        <v>187</v>
      </c>
      <c r="E59" s="86" t="s">
        <v>26</v>
      </c>
      <c r="F59" s="87" t="s">
        <v>62</v>
      </c>
      <c r="G59" s="88">
        <v>138583.72</v>
      </c>
      <c r="H59" s="89" t="s">
        <v>334</v>
      </c>
      <c r="I59" s="87" t="s">
        <v>316</v>
      </c>
      <c r="J59" s="91">
        <v>44410</v>
      </c>
      <c r="K59" s="87"/>
      <c r="L59" s="87">
        <v>1</v>
      </c>
      <c r="M59" s="86" t="s">
        <v>335</v>
      </c>
      <c r="N59" s="86" t="s">
        <v>336</v>
      </c>
      <c r="O59" s="87"/>
      <c r="P59" s="93">
        <v>109950.72</v>
      </c>
      <c r="Q59" s="93">
        <v>23089.65</v>
      </c>
      <c r="R59" s="93">
        <f t="shared" si="1"/>
        <v>133040.37</v>
      </c>
      <c r="S59" s="94">
        <v>44512</v>
      </c>
      <c r="T59" s="90">
        <v>44511</v>
      </c>
      <c r="U59" s="96" t="s">
        <v>337</v>
      </c>
      <c r="V59" s="97" t="s">
        <v>68</v>
      </c>
      <c r="W59" s="96" t="s">
        <v>63</v>
      </c>
      <c r="X59" s="86"/>
    </row>
    <row r="60" spans="1:24" ht="22.8">
      <c r="A60" s="83" t="s">
        <v>452</v>
      </c>
      <c r="B60" s="85" t="s">
        <v>338</v>
      </c>
      <c r="C60" s="87" t="s">
        <v>35</v>
      </c>
      <c r="D60" s="87" t="s">
        <v>187</v>
      </c>
      <c r="E60" s="86" t="s">
        <v>26</v>
      </c>
      <c r="F60" s="87" t="s">
        <v>62</v>
      </c>
      <c r="G60" s="88">
        <v>66415.69</v>
      </c>
      <c r="H60" s="89" t="s">
        <v>334</v>
      </c>
      <c r="I60" s="87" t="s">
        <v>316</v>
      </c>
      <c r="J60" s="91">
        <v>44410</v>
      </c>
      <c r="K60" s="87"/>
      <c r="L60" s="87">
        <v>1</v>
      </c>
      <c r="M60" s="86" t="s">
        <v>335</v>
      </c>
      <c r="N60" s="86" t="s">
        <v>336</v>
      </c>
      <c r="O60" s="87"/>
      <c r="P60" s="93">
        <v>54889</v>
      </c>
      <c r="Q60" s="93">
        <v>11526.69</v>
      </c>
      <c r="R60" s="93">
        <f t="shared" si="1"/>
        <v>66415.69</v>
      </c>
      <c r="S60" s="94">
        <v>44512</v>
      </c>
      <c r="T60" s="90">
        <v>44511</v>
      </c>
      <c r="U60" s="96" t="s">
        <v>337</v>
      </c>
      <c r="V60" s="97" t="s">
        <v>68</v>
      </c>
      <c r="W60" s="96" t="s">
        <v>63</v>
      </c>
      <c r="X60" s="86"/>
    </row>
    <row r="61" spans="1:24" ht="22.8">
      <c r="A61" s="83" t="s">
        <v>453</v>
      </c>
      <c r="B61" s="85" t="s">
        <v>339</v>
      </c>
      <c r="C61" s="87" t="s">
        <v>35</v>
      </c>
      <c r="D61" s="87" t="s">
        <v>251</v>
      </c>
      <c r="E61" s="86" t="s">
        <v>26</v>
      </c>
      <c r="F61" s="87" t="s">
        <v>62</v>
      </c>
      <c r="G61" s="88">
        <v>16110.55</v>
      </c>
      <c r="H61" s="87" t="s">
        <v>340</v>
      </c>
      <c r="I61" s="87" t="s">
        <v>341</v>
      </c>
      <c r="J61" s="92">
        <v>44461</v>
      </c>
      <c r="K61" s="87"/>
      <c r="L61" s="87">
        <v>2</v>
      </c>
      <c r="M61" s="86" t="s">
        <v>342</v>
      </c>
      <c r="N61" s="86" t="s">
        <v>343</v>
      </c>
      <c r="O61" s="87"/>
      <c r="P61" s="93">
        <v>13314.5</v>
      </c>
      <c r="Q61" s="93">
        <v>2796.05</v>
      </c>
      <c r="R61" s="93">
        <f t="shared" si="1"/>
        <v>16110.55</v>
      </c>
      <c r="S61" s="94">
        <v>44526</v>
      </c>
      <c r="T61" s="90">
        <v>44526</v>
      </c>
      <c r="U61" s="96" t="s">
        <v>50</v>
      </c>
      <c r="V61" s="97"/>
      <c r="W61" s="96" t="s">
        <v>63</v>
      </c>
      <c r="X61" s="86"/>
    </row>
    <row r="62" spans="1:24" ht="22.8">
      <c r="A62" s="83" t="s">
        <v>454</v>
      </c>
      <c r="B62" s="85" t="s">
        <v>339</v>
      </c>
      <c r="C62" s="87" t="s">
        <v>35</v>
      </c>
      <c r="D62" s="87" t="s">
        <v>251</v>
      </c>
      <c r="E62" s="86" t="s">
        <v>26</v>
      </c>
      <c r="F62" s="87" t="s">
        <v>62</v>
      </c>
      <c r="G62" s="88">
        <v>6938.14</v>
      </c>
      <c r="H62" s="87" t="s">
        <v>340</v>
      </c>
      <c r="I62" s="87" t="s">
        <v>341</v>
      </c>
      <c r="J62" s="92">
        <v>44461</v>
      </c>
      <c r="K62" s="87"/>
      <c r="L62" s="87">
        <v>1</v>
      </c>
      <c r="M62" s="86" t="s">
        <v>342</v>
      </c>
      <c r="N62" s="86" t="s">
        <v>343</v>
      </c>
      <c r="O62" s="87"/>
      <c r="P62" s="93">
        <v>5734</v>
      </c>
      <c r="Q62" s="93">
        <v>1204.04</v>
      </c>
      <c r="R62" s="93">
        <f t="shared" si="1"/>
        <v>6938.04</v>
      </c>
      <c r="S62" s="94">
        <v>44526</v>
      </c>
      <c r="T62" s="90">
        <v>44526</v>
      </c>
      <c r="U62" s="96" t="s">
        <v>50</v>
      </c>
      <c r="V62" s="97"/>
      <c r="W62" s="96" t="s">
        <v>63</v>
      </c>
      <c r="X62" s="86"/>
    </row>
    <row r="63" spans="1:24" ht="22.8">
      <c r="A63" s="83" t="s">
        <v>455</v>
      </c>
      <c r="B63" s="85" t="s">
        <v>339</v>
      </c>
      <c r="C63" s="87" t="s">
        <v>35</v>
      </c>
      <c r="D63" s="87" t="s">
        <v>251</v>
      </c>
      <c r="E63" s="86" t="s">
        <v>26</v>
      </c>
      <c r="F63" s="87" t="s">
        <v>62</v>
      </c>
      <c r="G63" s="88">
        <v>9949.83</v>
      </c>
      <c r="H63" s="87" t="s">
        <v>340</v>
      </c>
      <c r="I63" s="87" t="s">
        <v>341</v>
      </c>
      <c r="J63" s="92">
        <v>44461</v>
      </c>
      <c r="K63" s="87"/>
      <c r="L63" s="87">
        <v>1</v>
      </c>
      <c r="M63" s="86" t="s">
        <v>344</v>
      </c>
      <c r="N63" s="86" t="s">
        <v>345</v>
      </c>
      <c r="O63" s="87"/>
      <c r="P63" s="93">
        <v>8223</v>
      </c>
      <c r="Q63" s="93">
        <v>1726.92</v>
      </c>
      <c r="R63" s="93">
        <f t="shared" si="1"/>
        <v>9949.92</v>
      </c>
      <c r="S63" s="94">
        <v>44517</v>
      </c>
      <c r="T63" s="90">
        <v>44517</v>
      </c>
      <c r="U63" s="96" t="s">
        <v>50</v>
      </c>
      <c r="V63" s="97"/>
      <c r="W63" s="96" t="s">
        <v>63</v>
      </c>
      <c r="X63" s="86"/>
    </row>
    <row r="64" spans="1:24" ht="66.599999999999994">
      <c r="A64" s="150" t="s">
        <v>659</v>
      </c>
      <c r="B64" s="148" t="s">
        <v>657</v>
      </c>
      <c r="C64" s="140" t="s">
        <v>35</v>
      </c>
      <c r="D64" s="140" t="s">
        <v>251</v>
      </c>
      <c r="E64" s="140" t="s">
        <v>26</v>
      </c>
      <c r="F64" s="140" t="s">
        <v>62</v>
      </c>
      <c r="G64" s="141">
        <f>21941.62+4607.74</f>
        <v>26549.360000000001</v>
      </c>
      <c r="H64" s="140" t="s">
        <v>658</v>
      </c>
      <c r="I64" s="140" t="s">
        <v>168</v>
      </c>
      <c r="J64" s="103">
        <v>44421</v>
      </c>
      <c r="K64" s="87"/>
      <c r="L64" s="140">
        <v>2</v>
      </c>
      <c r="M64" s="140" t="s">
        <v>661</v>
      </c>
      <c r="N64" s="140" t="s">
        <v>662</v>
      </c>
      <c r="O64" s="140"/>
      <c r="P64" s="143">
        <v>21941.62</v>
      </c>
      <c r="Q64" s="143">
        <v>4607.74</v>
      </c>
      <c r="R64" s="144" t="e">
        <f>[3]!Tabla19123474481771229[[#This Row],[Canon]]+[3]!Tabla19123474481771229[[#This Row],[Precio de adjudicación 
sin IVA]]+[3]!Tabla19123474481771229[[#This Row],[IVA]]</f>
        <v>#REF!</v>
      </c>
      <c r="S64" s="145">
        <v>44524</v>
      </c>
      <c r="T64" s="145">
        <v>44524</v>
      </c>
      <c r="U64" s="146" t="s">
        <v>50</v>
      </c>
      <c r="V64" s="147">
        <v>44554</v>
      </c>
      <c r="W64" s="146" t="s">
        <v>63</v>
      </c>
      <c r="X64" s="86"/>
    </row>
    <row r="65" spans="1:24" ht="66.599999999999994">
      <c r="A65" s="150" t="s">
        <v>660</v>
      </c>
      <c r="B65" s="148" t="s">
        <v>657</v>
      </c>
      <c r="C65" s="140" t="s">
        <v>35</v>
      </c>
      <c r="D65" s="140" t="s">
        <v>251</v>
      </c>
      <c r="E65" s="140" t="s">
        <v>26</v>
      </c>
      <c r="F65" s="140" t="s">
        <v>62</v>
      </c>
      <c r="G65" s="149">
        <f>2024+425.04</f>
        <v>2449.04</v>
      </c>
      <c r="H65" s="140" t="s">
        <v>658</v>
      </c>
      <c r="I65" s="140" t="s">
        <v>168</v>
      </c>
      <c r="J65" s="103">
        <v>44421</v>
      </c>
      <c r="K65" s="87"/>
      <c r="L65" s="140">
        <v>1</v>
      </c>
      <c r="M65" s="140" t="s">
        <v>663</v>
      </c>
      <c r="N65" s="140" t="s">
        <v>664</v>
      </c>
      <c r="O65" s="140"/>
      <c r="P65" s="143">
        <v>2023.54</v>
      </c>
      <c r="Q65" s="143">
        <v>424.94</v>
      </c>
      <c r="R65" s="144" t="e">
        <f>[3]!Tabla19123474481771229[[#This Row],[Canon]]+[3]!Tabla19123474481771229[[#This Row],[Precio de adjudicación 
sin IVA]]+[3]!Tabla19123474481771229[[#This Row],[IVA]]</f>
        <v>#REF!</v>
      </c>
      <c r="S65" s="145">
        <v>44509</v>
      </c>
      <c r="T65" s="145">
        <v>44509</v>
      </c>
      <c r="U65" s="146" t="s">
        <v>50</v>
      </c>
      <c r="V65" s="147">
        <v>44554</v>
      </c>
      <c r="W65" s="146" t="s">
        <v>63</v>
      </c>
      <c r="X65" s="86"/>
    </row>
    <row r="66" spans="1:24" ht="22.8">
      <c r="A66" s="83" t="s">
        <v>456</v>
      </c>
      <c r="B66" s="85" t="s">
        <v>346</v>
      </c>
      <c r="C66" s="87" t="s">
        <v>24</v>
      </c>
      <c r="D66" s="87" t="s">
        <v>30</v>
      </c>
      <c r="E66" s="86" t="s">
        <v>26</v>
      </c>
      <c r="F66" s="87" t="s">
        <v>46</v>
      </c>
      <c r="G66" s="88">
        <v>6050</v>
      </c>
      <c r="H66" s="89" t="s">
        <v>347</v>
      </c>
      <c r="I66" s="89" t="s">
        <v>348</v>
      </c>
      <c r="J66" s="92">
        <v>44445</v>
      </c>
      <c r="K66" s="87"/>
      <c r="L66" s="87">
        <v>6</v>
      </c>
      <c r="M66" s="86" t="s">
        <v>349</v>
      </c>
      <c r="N66" s="86" t="s">
        <v>350</v>
      </c>
      <c r="O66" s="87"/>
      <c r="P66" s="93">
        <v>2191</v>
      </c>
      <c r="Q66" s="93">
        <v>460.11</v>
      </c>
      <c r="R66" s="93">
        <f t="shared" si="1"/>
        <v>2651.11</v>
      </c>
      <c r="S66" s="94">
        <v>44530</v>
      </c>
      <c r="T66" s="90">
        <v>44530</v>
      </c>
      <c r="U66" s="96" t="s">
        <v>351</v>
      </c>
      <c r="V66" s="97">
        <v>46355</v>
      </c>
      <c r="W66" s="96" t="s">
        <v>63</v>
      </c>
      <c r="X66" s="86"/>
    </row>
    <row r="67" spans="1:24" ht="57.6">
      <c r="A67" s="150" t="s">
        <v>669</v>
      </c>
      <c r="B67" s="151" t="s">
        <v>665</v>
      </c>
      <c r="C67" s="140" t="s">
        <v>24</v>
      </c>
      <c r="D67" s="140" t="s">
        <v>45</v>
      </c>
      <c r="E67" s="140" t="s">
        <v>26</v>
      </c>
      <c r="F67" s="140" t="s">
        <v>67</v>
      </c>
      <c r="G67" s="149">
        <f>47796+4779.6</f>
        <v>52575.6</v>
      </c>
      <c r="H67" s="140" t="s">
        <v>666</v>
      </c>
      <c r="I67" s="140" t="s">
        <v>667</v>
      </c>
      <c r="J67" s="103">
        <v>44428</v>
      </c>
      <c r="K67" s="87"/>
      <c r="L67" s="140">
        <v>1</v>
      </c>
      <c r="M67" s="140" t="s">
        <v>57</v>
      </c>
      <c r="N67" s="140" t="s">
        <v>668</v>
      </c>
      <c r="O67" s="140"/>
      <c r="P67" s="143">
        <v>47334</v>
      </c>
      <c r="Q67" s="143">
        <v>4733</v>
      </c>
      <c r="R67" s="144" t="e">
        <f>[3]!Tabla19123474481771229[[#This Row],[Canon]]+[3]!Tabla19123474481771229[[#This Row],[Precio de adjudicación 
sin IVA]]+[3]!Tabla19123474481771229[[#This Row],[IVA]]</f>
        <v>#REF!</v>
      </c>
      <c r="S67" s="145">
        <v>44551</v>
      </c>
      <c r="T67" s="145">
        <v>44551</v>
      </c>
      <c r="U67" s="146" t="s">
        <v>27</v>
      </c>
      <c r="V67" s="147">
        <v>45094</v>
      </c>
      <c r="W67" s="146" t="s">
        <v>27</v>
      </c>
      <c r="X67" s="86"/>
    </row>
    <row r="68" spans="1:24" ht="22.8">
      <c r="A68" s="83" t="s">
        <v>457</v>
      </c>
      <c r="B68" s="85" t="s">
        <v>352</v>
      </c>
      <c r="C68" s="87" t="s">
        <v>353</v>
      </c>
      <c r="D68" s="87" t="s">
        <v>45</v>
      </c>
      <c r="E68" s="86" t="s">
        <v>26</v>
      </c>
      <c r="F68" s="87" t="s">
        <v>62</v>
      </c>
      <c r="G68" s="88">
        <v>32065</v>
      </c>
      <c r="H68" s="90" t="s">
        <v>354</v>
      </c>
      <c r="I68" s="87" t="s">
        <v>222</v>
      </c>
      <c r="J68" s="92">
        <v>44436</v>
      </c>
      <c r="K68" s="87"/>
      <c r="L68" s="87">
        <v>1</v>
      </c>
      <c r="M68" s="86" t="s">
        <v>355</v>
      </c>
      <c r="N68" s="86" t="s">
        <v>356</v>
      </c>
      <c r="O68" s="87"/>
      <c r="P68" s="93">
        <v>24910</v>
      </c>
      <c r="Q68" s="93">
        <v>5231.1000000000004</v>
      </c>
      <c r="R68" s="93">
        <f t="shared" si="1"/>
        <v>30141.1</v>
      </c>
      <c r="S68" s="94">
        <v>44503</v>
      </c>
      <c r="T68" s="90">
        <v>44503</v>
      </c>
      <c r="U68" s="96" t="s">
        <v>68</v>
      </c>
      <c r="V68" s="97"/>
      <c r="W68" s="96" t="s">
        <v>63</v>
      </c>
      <c r="X68" s="86"/>
    </row>
    <row r="69" spans="1:24" ht="22.8">
      <c r="A69" s="83" t="s">
        <v>458</v>
      </c>
      <c r="B69" s="85" t="s">
        <v>357</v>
      </c>
      <c r="C69" s="87" t="s">
        <v>24</v>
      </c>
      <c r="D69" s="87" t="s">
        <v>30</v>
      </c>
      <c r="E69" s="86" t="s">
        <v>26</v>
      </c>
      <c r="F69" s="87" t="s">
        <v>31</v>
      </c>
      <c r="G69" s="88">
        <v>20253.919999999998</v>
      </c>
      <c r="H69" s="90" t="s">
        <v>358</v>
      </c>
      <c r="I69" s="90" t="s">
        <v>359</v>
      </c>
      <c r="J69" s="92">
        <v>44412</v>
      </c>
      <c r="K69" s="87"/>
      <c r="L69" s="87">
        <v>3</v>
      </c>
      <c r="M69" s="86" t="s">
        <v>61</v>
      </c>
      <c r="N69" s="86" t="s">
        <v>175</v>
      </c>
      <c r="O69" s="87"/>
      <c r="P69" s="93">
        <v>15885.1</v>
      </c>
      <c r="Q69" s="93">
        <v>3335.87</v>
      </c>
      <c r="R69" s="93">
        <f t="shared" si="1"/>
        <v>19220.97</v>
      </c>
      <c r="S69" s="94">
        <v>44446</v>
      </c>
      <c r="T69" s="90">
        <v>44446</v>
      </c>
      <c r="U69" s="96" t="s">
        <v>27</v>
      </c>
      <c r="V69" s="97"/>
      <c r="W69" s="96" t="s">
        <v>29</v>
      </c>
      <c r="X69" s="86"/>
    </row>
    <row r="70" spans="1:24" ht="22.8">
      <c r="A70" s="83" t="s">
        <v>459</v>
      </c>
      <c r="B70" s="85" t="s">
        <v>357</v>
      </c>
      <c r="C70" s="87" t="s">
        <v>24</v>
      </c>
      <c r="D70" s="87" t="s">
        <v>30</v>
      </c>
      <c r="E70" s="86" t="s">
        <v>26</v>
      </c>
      <c r="F70" s="87" t="s">
        <v>31</v>
      </c>
      <c r="G70" s="88">
        <v>52346.07</v>
      </c>
      <c r="H70" s="90" t="s">
        <v>358</v>
      </c>
      <c r="I70" s="90" t="s">
        <v>359</v>
      </c>
      <c r="J70" s="92">
        <v>44412</v>
      </c>
      <c r="K70" s="87"/>
      <c r="L70" s="87">
        <v>4</v>
      </c>
      <c r="M70" s="86" t="s">
        <v>61</v>
      </c>
      <c r="N70" s="86" t="s">
        <v>175</v>
      </c>
      <c r="O70" s="87"/>
      <c r="P70" s="93">
        <v>36772.04</v>
      </c>
      <c r="Q70" s="93">
        <v>7722.13</v>
      </c>
      <c r="R70" s="93">
        <f t="shared" si="1"/>
        <v>44494.17</v>
      </c>
      <c r="S70" s="94">
        <v>44446</v>
      </c>
      <c r="T70" s="90">
        <v>44446</v>
      </c>
      <c r="U70" s="96" t="s">
        <v>27</v>
      </c>
      <c r="V70" s="97"/>
      <c r="W70" s="96" t="s">
        <v>29</v>
      </c>
      <c r="X70" s="86"/>
    </row>
    <row r="71" spans="1:24" ht="27">
      <c r="A71" s="138" t="s">
        <v>673</v>
      </c>
      <c r="B71" s="148" t="s">
        <v>670</v>
      </c>
      <c r="C71" s="140" t="s">
        <v>35</v>
      </c>
      <c r="D71" s="140" t="s">
        <v>30</v>
      </c>
      <c r="E71" s="140" t="s">
        <v>26</v>
      </c>
      <c r="F71" s="140" t="s">
        <v>62</v>
      </c>
      <c r="G71" s="149">
        <f>18500+3885</f>
        <v>22385</v>
      </c>
      <c r="H71" s="147" t="s">
        <v>671</v>
      </c>
      <c r="I71" s="147" t="s">
        <v>168</v>
      </c>
      <c r="J71" s="103">
        <v>44428</v>
      </c>
      <c r="K71" s="87"/>
      <c r="L71" s="140">
        <v>1</v>
      </c>
      <c r="M71" s="140" t="s">
        <v>675</v>
      </c>
      <c r="N71" s="140" t="s">
        <v>356</v>
      </c>
      <c r="O71" s="140"/>
      <c r="P71" s="143">
        <v>17945</v>
      </c>
      <c r="Q71" s="143">
        <v>3768.45</v>
      </c>
      <c r="R71" s="144" t="e">
        <f>[3]!Tabla19123474481771229[[#This Row],[Canon]]+[3]!Tabla19123474481771229[[#This Row],[Precio de adjudicación 
sin IVA]]+[3]!Tabla19123474481771229[[#This Row],[IVA]]</f>
        <v>#REF!</v>
      </c>
      <c r="S71" s="145">
        <v>44517</v>
      </c>
      <c r="T71" s="145">
        <v>44517</v>
      </c>
      <c r="U71" s="146" t="s">
        <v>68</v>
      </c>
      <c r="V71" s="147">
        <v>44609</v>
      </c>
      <c r="W71" s="146" t="s">
        <v>63</v>
      </c>
      <c r="X71" s="86"/>
    </row>
    <row r="72" spans="1:24" ht="34.200000000000003">
      <c r="A72" s="138" t="s">
        <v>674</v>
      </c>
      <c r="B72" s="148" t="s">
        <v>672</v>
      </c>
      <c r="C72" s="140" t="s">
        <v>35</v>
      </c>
      <c r="D72" s="140" t="s">
        <v>30</v>
      </c>
      <c r="E72" s="140" t="s">
        <v>26</v>
      </c>
      <c r="F72" s="140" t="s">
        <v>62</v>
      </c>
      <c r="G72" s="149">
        <f>27720+5821.2</f>
        <v>33541.199999999997</v>
      </c>
      <c r="H72" s="147" t="s">
        <v>671</v>
      </c>
      <c r="I72" s="147" t="s">
        <v>168</v>
      </c>
      <c r="J72" s="103">
        <v>44428</v>
      </c>
      <c r="K72" s="87"/>
      <c r="L72" s="140">
        <v>2</v>
      </c>
      <c r="M72" s="140" t="s">
        <v>676</v>
      </c>
      <c r="N72" s="140" t="s">
        <v>677</v>
      </c>
      <c r="O72" s="140"/>
      <c r="P72" s="143">
        <v>17629.919999999998</v>
      </c>
      <c r="Q72" s="143">
        <v>3702.28</v>
      </c>
      <c r="R72" s="144" t="e">
        <f>[3]!Tabla19123474481771229[[#This Row],[Canon]]+[3]!Tabla19123474481771229[[#This Row],[Precio de adjudicación 
sin IVA]]+[3]!Tabla19123474481771229[[#This Row],[IVA]]</f>
        <v>#REF!</v>
      </c>
      <c r="S72" s="145">
        <v>44517</v>
      </c>
      <c r="T72" s="145">
        <v>44517</v>
      </c>
      <c r="U72" s="146" t="s">
        <v>68</v>
      </c>
      <c r="V72" s="147">
        <v>44609</v>
      </c>
      <c r="W72" s="146" t="s">
        <v>63</v>
      </c>
      <c r="X72" s="86"/>
    </row>
    <row r="73" spans="1:24" ht="22.8">
      <c r="A73" s="83" t="s">
        <v>460</v>
      </c>
      <c r="B73" s="85" t="s">
        <v>360</v>
      </c>
      <c r="C73" s="87" t="s">
        <v>35</v>
      </c>
      <c r="D73" s="87" t="s">
        <v>45</v>
      </c>
      <c r="E73" s="86" t="s">
        <v>26</v>
      </c>
      <c r="F73" s="87" t="s">
        <v>51</v>
      </c>
      <c r="G73" s="88">
        <v>5500</v>
      </c>
      <c r="H73" s="90" t="s">
        <v>361</v>
      </c>
      <c r="I73" s="90" t="s">
        <v>362</v>
      </c>
      <c r="J73" s="92">
        <v>44406</v>
      </c>
      <c r="K73" s="87"/>
      <c r="L73" s="87">
        <v>2</v>
      </c>
      <c r="M73" s="86" t="s">
        <v>363</v>
      </c>
      <c r="N73" s="86" t="s">
        <v>364</v>
      </c>
      <c r="O73" s="87"/>
      <c r="P73" s="93">
        <v>4503.55</v>
      </c>
      <c r="Q73" s="93">
        <v>945.75</v>
      </c>
      <c r="R73" s="93">
        <f t="shared" ref="R73:R90" si="2">P73+Q73</f>
        <v>5449.3</v>
      </c>
      <c r="S73" s="94">
        <v>44432</v>
      </c>
      <c r="T73" s="90">
        <v>44432</v>
      </c>
      <c r="U73" s="96" t="s">
        <v>365</v>
      </c>
      <c r="V73" s="97"/>
      <c r="W73" s="96" t="s">
        <v>309</v>
      </c>
      <c r="X73" s="86"/>
    </row>
    <row r="74" spans="1:24" ht="22.8">
      <c r="A74" s="83" t="s">
        <v>461</v>
      </c>
      <c r="B74" s="85" t="s">
        <v>360</v>
      </c>
      <c r="C74" s="87" t="s">
        <v>35</v>
      </c>
      <c r="D74" s="87" t="s">
        <v>45</v>
      </c>
      <c r="E74" s="86" t="s">
        <v>26</v>
      </c>
      <c r="F74" s="87" t="s">
        <v>51</v>
      </c>
      <c r="G74" s="88">
        <v>9500</v>
      </c>
      <c r="H74" s="90" t="s">
        <v>361</v>
      </c>
      <c r="I74" s="90" t="s">
        <v>362</v>
      </c>
      <c r="J74" s="92">
        <v>44406</v>
      </c>
      <c r="K74" s="87"/>
      <c r="L74" s="87">
        <v>2</v>
      </c>
      <c r="M74" s="86" t="s">
        <v>366</v>
      </c>
      <c r="N74" s="86" t="s">
        <v>367</v>
      </c>
      <c r="O74" s="87"/>
      <c r="P74" s="93">
        <v>6987.61</v>
      </c>
      <c r="Q74" s="93">
        <v>1467.39</v>
      </c>
      <c r="R74" s="93">
        <f t="shared" si="2"/>
        <v>8455</v>
      </c>
      <c r="S74" s="94">
        <v>44435</v>
      </c>
      <c r="T74" s="90">
        <v>44435</v>
      </c>
      <c r="U74" s="96" t="s">
        <v>365</v>
      </c>
      <c r="V74" s="97"/>
      <c r="W74" s="96" t="s">
        <v>309</v>
      </c>
      <c r="X74" s="86"/>
    </row>
    <row r="75" spans="1:24" ht="22.8">
      <c r="A75" s="192" t="s">
        <v>683</v>
      </c>
      <c r="B75" s="151" t="s">
        <v>679</v>
      </c>
      <c r="C75" s="137" t="s">
        <v>43</v>
      </c>
      <c r="D75" s="45" t="s">
        <v>187</v>
      </c>
      <c r="E75" s="137" t="s">
        <v>26</v>
      </c>
      <c r="F75" s="137" t="s">
        <v>64</v>
      </c>
      <c r="G75" s="141">
        <v>10000000</v>
      </c>
      <c r="H75" s="142" t="s">
        <v>680</v>
      </c>
      <c r="I75" s="142">
        <v>44509</v>
      </c>
      <c r="J75" s="193">
        <v>44413</v>
      </c>
      <c r="K75" s="87"/>
      <c r="L75" s="137">
        <v>6</v>
      </c>
      <c r="M75" s="140" t="s">
        <v>681</v>
      </c>
      <c r="N75" s="137" t="s">
        <v>682</v>
      </c>
      <c r="O75" s="137"/>
      <c r="P75" s="144">
        <v>787800</v>
      </c>
      <c r="Q75" s="144">
        <v>165438</v>
      </c>
      <c r="R75" s="93">
        <f t="shared" si="2"/>
        <v>953238</v>
      </c>
      <c r="S75" s="194">
        <v>44523</v>
      </c>
      <c r="T75" s="194">
        <v>44553</v>
      </c>
      <c r="U75" s="195" t="s">
        <v>68</v>
      </c>
      <c r="V75" s="142">
        <v>44621</v>
      </c>
      <c r="W75" s="195" t="s">
        <v>36</v>
      </c>
      <c r="X75" s="86"/>
    </row>
    <row r="76" spans="1:24" ht="34.200000000000003">
      <c r="A76" s="83" t="s">
        <v>678</v>
      </c>
      <c r="B76" s="85" t="s">
        <v>368</v>
      </c>
      <c r="C76" s="87" t="s">
        <v>24</v>
      </c>
      <c r="D76" s="87" t="s">
        <v>30</v>
      </c>
      <c r="E76" s="86" t="s">
        <v>26</v>
      </c>
      <c r="F76" s="87" t="s">
        <v>69</v>
      </c>
      <c r="G76" s="88">
        <v>48763</v>
      </c>
      <c r="H76" s="89" t="s">
        <v>369</v>
      </c>
      <c r="I76" s="89" t="s">
        <v>370</v>
      </c>
      <c r="J76" s="91">
        <v>44452</v>
      </c>
      <c r="K76" s="87"/>
      <c r="L76" s="87">
        <v>4</v>
      </c>
      <c r="M76" s="86" t="s">
        <v>371</v>
      </c>
      <c r="N76" s="86" t="s">
        <v>372</v>
      </c>
      <c r="O76" s="87"/>
      <c r="P76" s="93">
        <v>40300</v>
      </c>
      <c r="Q76" s="93">
        <v>8463</v>
      </c>
      <c r="R76" s="93">
        <f t="shared" si="2"/>
        <v>48763</v>
      </c>
      <c r="S76" s="94">
        <v>44530</v>
      </c>
      <c r="T76" s="90">
        <v>44530</v>
      </c>
      <c r="U76" s="96" t="s">
        <v>27</v>
      </c>
      <c r="V76" s="97">
        <v>45259</v>
      </c>
      <c r="W76" s="96" t="s">
        <v>27</v>
      </c>
      <c r="X76" s="86"/>
    </row>
    <row r="77" spans="1:24" ht="34.200000000000003">
      <c r="A77" s="83" t="s">
        <v>463</v>
      </c>
      <c r="B77" s="113" t="s">
        <v>373</v>
      </c>
      <c r="C77" s="87" t="s">
        <v>35</v>
      </c>
      <c r="D77" s="87" t="s">
        <v>30</v>
      </c>
      <c r="E77" s="86" t="s">
        <v>26</v>
      </c>
      <c r="F77" s="87" t="s">
        <v>33</v>
      </c>
      <c r="G77" s="88">
        <v>43874.6</v>
      </c>
      <c r="H77" s="89" t="s">
        <v>374</v>
      </c>
      <c r="I77" s="89" t="s">
        <v>375</v>
      </c>
      <c r="J77" s="92">
        <v>44445</v>
      </c>
      <c r="K77" s="87"/>
      <c r="L77" s="87">
        <v>6</v>
      </c>
      <c r="M77" s="86" t="s">
        <v>376</v>
      </c>
      <c r="N77" s="86" t="s">
        <v>377</v>
      </c>
      <c r="O77" s="87"/>
      <c r="P77" s="93">
        <v>28700</v>
      </c>
      <c r="Q77" s="93">
        <v>6027</v>
      </c>
      <c r="R77" s="93">
        <f t="shared" si="2"/>
        <v>34727</v>
      </c>
      <c r="S77" s="94">
        <v>44552</v>
      </c>
      <c r="T77" s="90">
        <v>44552</v>
      </c>
      <c r="U77" s="95" t="s">
        <v>378</v>
      </c>
      <c r="V77" s="97">
        <v>45281</v>
      </c>
      <c r="W77" s="96" t="s">
        <v>63</v>
      </c>
      <c r="X77" s="86" t="s">
        <v>478</v>
      </c>
    </row>
    <row r="78" spans="1:24" ht="22.8">
      <c r="A78" s="83" t="s">
        <v>464</v>
      </c>
      <c r="B78" s="113" t="s">
        <v>379</v>
      </c>
      <c r="C78" s="87" t="s">
        <v>35</v>
      </c>
      <c r="D78" s="87" t="s">
        <v>30</v>
      </c>
      <c r="E78" s="86" t="s">
        <v>26</v>
      </c>
      <c r="F78" s="87" t="s">
        <v>33</v>
      </c>
      <c r="G78" s="88">
        <v>1905.75</v>
      </c>
      <c r="H78" s="89" t="s">
        <v>374</v>
      </c>
      <c r="I78" s="89" t="s">
        <v>380</v>
      </c>
      <c r="J78" s="92">
        <v>44445</v>
      </c>
      <c r="K78" s="87"/>
      <c r="L78" s="87">
        <v>3</v>
      </c>
      <c r="M78" s="86" t="s">
        <v>381</v>
      </c>
      <c r="N78" s="86" t="s">
        <v>382</v>
      </c>
      <c r="O78" s="87"/>
      <c r="P78" s="93">
        <v>1575</v>
      </c>
      <c r="Q78" s="93">
        <v>330.75</v>
      </c>
      <c r="R78" s="93">
        <f t="shared" si="2"/>
        <v>1905.75</v>
      </c>
      <c r="S78" s="94">
        <v>44547</v>
      </c>
      <c r="T78" s="90">
        <v>44547</v>
      </c>
      <c r="U78" s="96" t="s">
        <v>233</v>
      </c>
      <c r="V78" s="97">
        <v>45276</v>
      </c>
      <c r="W78" s="96" t="s">
        <v>63</v>
      </c>
      <c r="X78" s="86"/>
    </row>
    <row r="79" spans="1:24" ht="22.8">
      <c r="A79" s="83" t="s">
        <v>465</v>
      </c>
      <c r="B79" s="113" t="s">
        <v>383</v>
      </c>
      <c r="C79" s="87" t="s">
        <v>35</v>
      </c>
      <c r="D79" s="87" t="s">
        <v>30</v>
      </c>
      <c r="E79" s="86" t="s">
        <v>26</v>
      </c>
      <c r="F79" s="87" t="s">
        <v>33</v>
      </c>
      <c r="G79" s="88">
        <v>19057.5</v>
      </c>
      <c r="H79" s="89" t="s">
        <v>374</v>
      </c>
      <c r="I79" s="89" t="s">
        <v>380</v>
      </c>
      <c r="J79" s="92">
        <v>44445</v>
      </c>
      <c r="K79" s="87"/>
      <c r="L79" s="87">
        <v>2</v>
      </c>
      <c r="M79" s="86" t="s">
        <v>384</v>
      </c>
      <c r="N79" s="86" t="s">
        <v>385</v>
      </c>
      <c r="O79" s="87"/>
      <c r="P79" s="93">
        <v>15750</v>
      </c>
      <c r="Q79" s="93">
        <v>3307.5</v>
      </c>
      <c r="R79" s="93">
        <f t="shared" si="2"/>
        <v>19057.5</v>
      </c>
      <c r="S79" s="94">
        <v>44547</v>
      </c>
      <c r="T79" s="90">
        <v>44547</v>
      </c>
      <c r="U79" s="95" t="s">
        <v>386</v>
      </c>
      <c r="V79" s="97">
        <v>46372</v>
      </c>
      <c r="W79" s="96" t="s">
        <v>63</v>
      </c>
      <c r="X79" s="86"/>
    </row>
    <row r="80" spans="1:24" ht="34.200000000000003">
      <c r="A80" s="83" t="s">
        <v>466</v>
      </c>
      <c r="B80" s="113" t="s">
        <v>387</v>
      </c>
      <c r="C80" s="87" t="s">
        <v>35</v>
      </c>
      <c r="D80" s="87" t="s">
        <v>30</v>
      </c>
      <c r="E80" s="86" t="s">
        <v>26</v>
      </c>
      <c r="F80" s="87" t="s">
        <v>33</v>
      </c>
      <c r="G80" s="88">
        <v>16456</v>
      </c>
      <c r="H80" s="89" t="s">
        <v>374</v>
      </c>
      <c r="I80" s="89" t="s">
        <v>388</v>
      </c>
      <c r="J80" s="92">
        <v>44445</v>
      </c>
      <c r="K80" s="87"/>
      <c r="L80" s="87">
        <v>6</v>
      </c>
      <c r="M80" s="86" t="s">
        <v>139</v>
      </c>
      <c r="N80" s="86" t="s">
        <v>389</v>
      </c>
      <c r="O80" s="87"/>
      <c r="P80" s="93">
        <v>13600</v>
      </c>
      <c r="Q80" s="93">
        <v>2856</v>
      </c>
      <c r="R80" s="93">
        <f t="shared" si="2"/>
        <v>16456</v>
      </c>
      <c r="S80" s="94">
        <v>44546</v>
      </c>
      <c r="T80" s="90">
        <v>44546</v>
      </c>
      <c r="U80" s="95" t="s">
        <v>390</v>
      </c>
      <c r="V80" s="97">
        <v>45275</v>
      </c>
      <c r="W80" s="96" t="s">
        <v>63</v>
      </c>
      <c r="X80" s="86" t="s">
        <v>478</v>
      </c>
    </row>
    <row r="81" spans="1:24" ht="22.8">
      <c r="A81" s="83" t="s">
        <v>467</v>
      </c>
      <c r="B81" s="113" t="s">
        <v>391</v>
      </c>
      <c r="C81" s="87" t="s">
        <v>35</v>
      </c>
      <c r="D81" s="87" t="s">
        <v>30</v>
      </c>
      <c r="E81" s="86" t="s">
        <v>26</v>
      </c>
      <c r="F81" s="87" t="s">
        <v>33</v>
      </c>
      <c r="G81" s="88">
        <v>16456</v>
      </c>
      <c r="H81" s="89" t="s">
        <v>374</v>
      </c>
      <c r="I81" s="89" t="s">
        <v>380</v>
      </c>
      <c r="J81" s="92">
        <v>44445</v>
      </c>
      <c r="K81" s="87"/>
      <c r="L81" s="87">
        <v>4</v>
      </c>
      <c r="M81" s="86" t="s">
        <v>392</v>
      </c>
      <c r="N81" s="86" t="s">
        <v>393</v>
      </c>
      <c r="O81" s="87"/>
      <c r="P81" s="93">
        <v>13600</v>
      </c>
      <c r="Q81" s="93">
        <v>2856</v>
      </c>
      <c r="R81" s="93">
        <f t="shared" si="2"/>
        <v>16456</v>
      </c>
      <c r="S81" s="94">
        <v>44545</v>
      </c>
      <c r="T81" s="90">
        <v>44545</v>
      </c>
      <c r="U81" s="95" t="s">
        <v>394</v>
      </c>
      <c r="V81" s="97">
        <v>46005</v>
      </c>
      <c r="W81" s="96" t="s">
        <v>63</v>
      </c>
      <c r="X81" s="86"/>
    </row>
    <row r="82" spans="1:24" ht="34.200000000000003">
      <c r="A82" s="83" t="s">
        <v>468</v>
      </c>
      <c r="B82" s="113" t="s">
        <v>395</v>
      </c>
      <c r="C82" s="87" t="s">
        <v>35</v>
      </c>
      <c r="D82" s="87" t="s">
        <v>30</v>
      </c>
      <c r="E82" s="86" t="s">
        <v>26</v>
      </c>
      <c r="F82" s="87" t="s">
        <v>33</v>
      </c>
      <c r="G82" s="88">
        <v>4936.8</v>
      </c>
      <c r="H82" s="89" t="s">
        <v>374</v>
      </c>
      <c r="I82" s="89" t="s">
        <v>396</v>
      </c>
      <c r="J82" s="92">
        <v>44445</v>
      </c>
      <c r="K82" s="87"/>
      <c r="L82" s="87">
        <v>6</v>
      </c>
      <c r="M82" s="86" t="s">
        <v>397</v>
      </c>
      <c r="N82" s="86" t="s">
        <v>398</v>
      </c>
      <c r="O82" s="87"/>
      <c r="P82" s="93">
        <v>4080</v>
      </c>
      <c r="Q82" s="93">
        <v>856.8</v>
      </c>
      <c r="R82" s="93">
        <f t="shared" si="2"/>
        <v>4936.8</v>
      </c>
      <c r="S82" s="94">
        <v>44547</v>
      </c>
      <c r="T82" s="90">
        <v>44547</v>
      </c>
      <c r="U82" s="95" t="s">
        <v>399</v>
      </c>
      <c r="V82" s="97">
        <v>44945</v>
      </c>
      <c r="W82" s="96" t="s">
        <v>63</v>
      </c>
      <c r="X82" s="86" t="s">
        <v>478</v>
      </c>
    </row>
    <row r="83" spans="1:24" ht="22.8">
      <c r="A83" s="83" t="s">
        <v>469</v>
      </c>
      <c r="B83" s="113" t="s">
        <v>400</v>
      </c>
      <c r="C83" s="87" t="s">
        <v>35</v>
      </c>
      <c r="D83" s="87" t="s">
        <v>30</v>
      </c>
      <c r="E83" s="86" t="s">
        <v>26</v>
      </c>
      <c r="F83" s="87" t="s">
        <v>33</v>
      </c>
      <c r="G83" s="88">
        <v>2722.5</v>
      </c>
      <c r="H83" s="89" t="s">
        <v>374</v>
      </c>
      <c r="I83" s="89" t="s">
        <v>388</v>
      </c>
      <c r="J83" s="92">
        <v>44445</v>
      </c>
      <c r="K83" s="87"/>
      <c r="L83" s="87">
        <v>4</v>
      </c>
      <c r="M83" s="86" t="s">
        <v>401</v>
      </c>
      <c r="N83" s="86" t="s">
        <v>402</v>
      </c>
      <c r="O83" s="87"/>
      <c r="P83" s="93">
        <v>1930</v>
      </c>
      <c r="Q83" s="93">
        <v>405.3</v>
      </c>
      <c r="R83" s="93">
        <f t="shared" si="2"/>
        <v>2335.3000000000002</v>
      </c>
      <c r="S83" s="94">
        <v>44547</v>
      </c>
      <c r="T83" s="90">
        <v>44547</v>
      </c>
      <c r="U83" s="96"/>
      <c r="V83" s="97">
        <v>44911</v>
      </c>
      <c r="W83" s="96" t="s">
        <v>29</v>
      </c>
      <c r="X83" s="86"/>
    </row>
    <row r="84" spans="1:24" ht="22.8">
      <c r="A84" s="83" t="s">
        <v>470</v>
      </c>
      <c r="B84" s="85" t="s">
        <v>403</v>
      </c>
      <c r="C84" s="87" t="s">
        <v>35</v>
      </c>
      <c r="D84" s="87" t="s">
        <v>187</v>
      </c>
      <c r="E84" s="86" t="s">
        <v>26</v>
      </c>
      <c r="F84" s="87" t="s">
        <v>69</v>
      </c>
      <c r="G84" s="88">
        <v>2303.04</v>
      </c>
      <c r="H84" s="87" t="s">
        <v>241</v>
      </c>
      <c r="I84" s="89" t="s">
        <v>404</v>
      </c>
      <c r="J84" s="92">
        <v>44468</v>
      </c>
      <c r="K84" s="87"/>
      <c r="L84" s="87">
        <v>2</v>
      </c>
      <c r="M84" s="86" t="s">
        <v>405</v>
      </c>
      <c r="N84" s="86" t="s">
        <v>406</v>
      </c>
      <c r="O84" s="87"/>
      <c r="P84" s="93">
        <v>1741.18</v>
      </c>
      <c r="Q84" s="93">
        <v>365.65</v>
      </c>
      <c r="R84" s="93">
        <f t="shared" si="2"/>
        <v>2106.83</v>
      </c>
      <c r="S84" s="94">
        <v>44539</v>
      </c>
      <c r="T84" s="90">
        <v>44539</v>
      </c>
      <c r="U84" s="96" t="s">
        <v>337</v>
      </c>
      <c r="V84" s="97"/>
      <c r="W84" s="96" t="s">
        <v>63</v>
      </c>
      <c r="X84" s="86"/>
    </row>
    <row r="85" spans="1:24" ht="22.8">
      <c r="A85" s="83" t="s">
        <v>471</v>
      </c>
      <c r="B85" s="85" t="s">
        <v>407</v>
      </c>
      <c r="C85" s="87" t="s">
        <v>35</v>
      </c>
      <c r="D85" s="87" t="s">
        <v>187</v>
      </c>
      <c r="E85" s="86" t="s">
        <v>26</v>
      </c>
      <c r="F85" s="87" t="s">
        <v>69</v>
      </c>
      <c r="G85" s="88">
        <v>7215.23</v>
      </c>
      <c r="H85" s="87" t="s">
        <v>241</v>
      </c>
      <c r="I85" s="89" t="s">
        <v>404</v>
      </c>
      <c r="J85" s="92">
        <v>44468</v>
      </c>
      <c r="K85" s="87"/>
      <c r="L85" s="87">
        <v>2</v>
      </c>
      <c r="M85" s="86" t="s">
        <v>408</v>
      </c>
      <c r="N85" s="86" t="s">
        <v>409</v>
      </c>
      <c r="O85" s="87"/>
      <c r="P85" s="93">
        <v>4895.03</v>
      </c>
      <c r="Q85" s="93">
        <v>1027.96</v>
      </c>
      <c r="R85" s="93">
        <f t="shared" si="2"/>
        <v>5922.99</v>
      </c>
      <c r="S85" s="94">
        <v>44532</v>
      </c>
      <c r="T85" s="90">
        <v>44532</v>
      </c>
      <c r="U85" s="96" t="s">
        <v>337</v>
      </c>
      <c r="V85" s="97"/>
      <c r="W85" s="96" t="s">
        <v>63</v>
      </c>
      <c r="X85" s="86"/>
    </row>
    <row r="86" spans="1:24" ht="22.8">
      <c r="A86" s="83" t="s">
        <v>472</v>
      </c>
      <c r="B86" s="85" t="s">
        <v>410</v>
      </c>
      <c r="C86" s="87" t="s">
        <v>35</v>
      </c>
      <c r="D86" s="87" t="s">
        <v>187</v>
      </c>
      <c r="E86" s="86" t="s">
        <v>26</v>
      </c>
      <c r="F86" s="87" t="s">
        <v>69</v>
      </c>
      <c r="G86" s="88">
        <v>6489.57</v>
      </c>
      <c r="H86" s="87" t="s">
        <v>241</v>
      </c>
      <c r="I86" s="89" t="s">
        <v>404</v>
      </c>
      <c r="J86" s="92">
        <v>44468</v>
      </c>
      <c r="K86" s="87"/>
      <c r="L86" s="87">
        <v>1</v>
      </c>
      <c r="M86" s="86" t="s">
        <v>408</v>
      </c>
      <c r="N86" s="86" t="s">
        <v>409</v>
      </c>
      <c r="O86" s="87"/>
      <c r="P86" s="93">
        <v>4895.03</v>
      </c>
      <c r="Q86" s="93">
        <v>1027.96</v>
      </c>
      <c r="R86" s="93">
        <f t="shared" si="2"/>
        <v>5922.99</v>
      </c>
      <c r="S86" s="94">
        <v>44532</v>
      </c>
      <c r="T86" s="90">
        <v>44532</v>
      </c>
      <c r="U86" s="96" t="s">
        <v>337</v>
      </c>
      <c r="V86" s="97"/>
      <c r="W86" s="96" t="s">
        <v>63</v>
      </c>
      <c r="X86" s="86"/>
    </row>
    <row r="87" spans="1:24" ht="22.8">
      <c r="A87" s="83" t="s">
        <v>473</v>
      </c>
      <c r="B87" s="85" t="s">
        <v>411</v>
      </c>
      <c r="C87" s="87" t="s">
        <v>35</v>
      </c>
      <c r="D87" s="87" t="s">
        <v>187</v>
      </c>
      <c r="E87" s="86" t="s">
        <v>26</v>
      </c>
      <c r="F87" s="87" t="s">
        <v>69</v>
      </c>
      <c r="G87" s="88">
        <v>7775.96</v>
      </c>
      <c r="H87" s="87" t="s">
        <v>241</v>
      </c>
      <c r="I87" s="89" t="s">
        <v>404</v>
      </c>
      <c r="J87" s="92">
        <v>44468</v>
      </c>
      <c r="K87" s="87"/>
      <c r="L87" s="87">
        <v>1</v>
      </c>
      <c r="M87" s="86" t="s">
        <v>408</v>
      </c>
      <c r="N87" s="86" t="s">
        <v>409</v>
      </c>
      <c r="O87" s="87"/>
      <c r="P87" s="93">
        <v>4895.03</v>
      </c>
      <c r="Q87" s="93">
        <v>1027.96</v>
      </c>
      <c r="R87" s="93">
        <f t="shared" si="2"/>
        <v>5922.99</v>
      </c>
      <c r="S87" s="94">
        <v>44532</v>
      </c>
      <c r="T87" s="90">
        <v>44532</v>
      </c>
      <c r="U87" s="96" t="s">
        <v>337</v>
      </c>
      <c r="V87" s="97"/>
      <c r="W87" s="96" t="s">
        <v>63</v>
      </c>
      <c r="X87" s="86"/>
    </row>
    <row r="88" spans="1:24" ht="34.200000000000003">
      <c r="A88" s="83" t="s">
        <v>474</v>
      </c>
      <c r="B88" s="85" t="s">
        <v>412</v>
      </c>
      <c r="C88" s="87" t="s">
        <v>43</v>
      </c>
      <c r="D88" s="87" t="s">
        <v>30</v>
      </c>
      <c r="E88" s="86" t="s">
        <v>26</v>
      </c>
      <c r="F88" s="87" t="s">
        <v>44</v>
      </c>
      <c r="G88" s="88">
        <v>1300000</v>
      </c>
      <c r="H88" s="87" t="s">
        <v>413</v>
      </c>
      <c r="I88" s="87" t="s">
        <v>414</v>
      </c>
      <c r="J88" s="92">
        <v>44469</v>
      </c>
      <c r="K88" s="87"/>
      <c r="L88" s="87">
        <v>3</v>
      </c>
      <c r="M88" s="86" t="s">
        <v>415</v>
      </c>
      <c r="N88" s="86" t="s">
        <v>416</v>
      </c>
      <c r="O88" s="87"/>
      <c r="P88" s="93">
        <v>884429.76</v>
      </c>
      <c r="Q88" s="93">
        <v>185730.25</v>
      </c>
      <c r="R88" s="93">
        <f t="shared" si="2"/>
        <v>1070160.01</v>
      </c>
      <c r="S88" s="94">
        <v>44537</v>
      </c>
      <c r="T88" s="90">
        <v>44537</v>
      </c>
      <c r="U88" s="96" t="s">
        <v>417</v>
      </c>
      <c r="V88" s="97"/>
      <c r="W88" s="96" t="s">
        <v>63</v>
      </c>
      <c r="X88" s="86"/>
    </row>
    <row r="89" spans="1:24" ht="45.6">
      <c r="A89" s="83" t="s">
        <v>475</v>
      </c>
      <c r="B89" s="85" t="s">
        <v>418</v>
      </c>
      <c r="C89" s="87" t="s">
        <v>43</v>
      </c>
      <c r="D89" s="87" t="s">
        <v>30</v>
      </c>
      <c r="E89" s="86" t="s">
        <v>26</v>
      </c>
      <c r="F89" s="87" t="s">
        <v>64</v>
      </c>
      <c r="G89" s="88">
        <v>1005000</v>
      </c>
      <c r="H89" s="87" t="s">
        <v>419</v>
      </c>
      <c r="I89" s="87" t="s">
        <v>420</v>
      </c>
      <c r="J89" s="92">
        <v>44467</v>
      </c>
      <c r="K89" s="90"/>
      <c r="L89" s="87">
        <v>2</v>
      </c>
      <c r="M89" s="86" t="s">
        <v>421</v>
      </c>
      <c r="N89" s="86" t="s">
        <v>422</v>
      </c>
      <c r="O89" s="87"/>
      <c r="P89" s="93">
        <v>822023.55</v>
      </c>
      <c r="Q89" s="93">
        <v>172624.95</v>
      </c>
      <c r="R89" s="93">
        <f t="shared" si="2"/>
        <v>994648.5</v>
      </c>
      <c r="S89" s="94">
        <v>44553</v>
      </c>
      <c r="T89" s="90">
        <v>44553</v>
      </c>
      <c r="U89" s="96" t="s">
        <v>423</v>
      </c>
      <c r="V89" s="97"/>
      <c r="W89" s="96" t="s">
        <v>63</v>
      </c>
      <c r="X89" s="86"/>
    </row>
    <row r="90" spans="1:24" ht="22.8">
      <c r="A90" s="111" t="s">
        <v>476</v>
      </c>
      <c r="B90" s="99" t="s">
        <v>424</v>
      </c>
      <c r="C90" s="100" t="s">
        <v>24</v>
      </c>
      <c r="D90" s="100" t="s">
        <v>45</v>
      </c>
      <c r="E90" s="104" t="s">
        <v>26</v>
      </c>
      <c r="F90" s="100" t="s">
        <v>64</v>
      </c>
      <c r="G90" s="101">
        <v>80000</v>
      </c>
      <c r="H90" s="102" t="s">
        <v>425</v>
      </c>
      <c r="I90" s="102" t="s">
        <v>426</v>
      </c>
      <c r="J90" s="103">
        <v>44442</v>
      </c>
      <c r="K90" s="100"/>
      <c r="L90" s="100">
        <v>3</v>
      </c>
      <c r="M90" s="104" t="s">
        <v>427</v>
      </c>
      <c r="N90" s="104" t="s">
        <v>428</v>
      </c>
      <c r="O90" s="100"/>
      <c r="P90" s="105">
        <v>50247.93</v>
      </c>
      <c r="Q90" s="105">
        <v>10552.07</v>
      </c>
      <c r="R90" s="105">
        <f t="shared" si="2"/>
        <v>60800</v>
      </c>
      <c r="S90" s="106">
        <v>44544</v>
      </c>
      <c r="T90" s="107">
        <v>44544</v>
      </c>
      <c r="U90" s="108" t="s">
        <v>429</v>
      </c>
      <c r="V90" s="109" t="s">
        <v>429</v>
      </c>
      <c r="W90" s="108" t="s">
        <v>63</v>
      </c>
      <c r="X90" s="104"/>
    </row>
    <row r="91" spans="1:24" ht="45.6">
      <c r="A91" s="111" t="s">
        <v>634</v>
      </c>
      <c r="B91" s="131" t="s">
        <v>648</v>
      </c>
      <c r="C91" s="104" t="s">
        <v>24</v>
      </c>
      <c r="D91" s="87" t="s">
        <v>30</v>
      </c>
      <c r="E91" s="104" t="s">
        <v>26</v>
      </c>
      <c r="F91" s="87" t="s">
        <v>62</v>
      </c>
      <c r="G91" s="128" t="s">
        <v>635</v>
      </c>
      <c r="H91" s="129" t="s">
        <v>316</v>
      </c>
      <c r="I91" s="129" t="s">
        <v>636</v>
      </c>
      <c r="J91" s="124">
        <v>44483</v>
      </c>
      <c r="K91" s="104"/>
      <c r="L91" s="104">
        <v>2</v>
      </c>
      <c r="M91" s="129" t="s">
        <v>637</v>
      </c>
      <c r="N91" s="129" t="s">
        <v>638</v>
      </c>
      <c r="O91" s="129" t="s">
        <v>639</v>
      </c>
      <c r="P91" s="105"/>
      <c r="Q91" s="105"/>
      <c r="R91" s="105">
        <f>P91+Q91</f>
        <v>0</v>
      </c>
      <c r="S91" s="125">
        <v>44560</v>
      </c>
      <c r="T91" s="102">
        <v>44560</v>
      </c>
      <c r="U91" s="130" t="s">
        <v>59</v>
      </c>
      <c r="V91" s="127">
        <v>46020</v>
      </c>
      <c r="W91" s="130" t="s">
        <v>640</v>
      </c>
      <c r="X91" s="104"/>
    </row>
    <row r="92" spans="1:24" ht="57">
      <c r="A92" s="111" t="s">
        <v>628</v>
      </c>
      <c r="B92" s="99" t="s">
        <v>629</v>
      </c>
      <c r="C92" s="104" t="s">
        <v>24</v>
      </c>
      <c r="D92" s="100" t="s">
        <v>251</v>
      </c>
      <c r="E92" s="104" t="s">
        <v>26</v>
      </c>
      <c r="F92" s="100" t="s">
        <v>51</v>
      </c>
      <c r="G92" s="123">
        <v>7000</v>
      </c>
      <c r="H92" s="104" t="s">
        <v>630</v>
      </c>
      <c r="I92" s="104" t="s">
        <v>631</v>
      </c>
      <c r="J92" s="124">
        <v>44515</v>
      </c>
      <c r="K92" s="104"/>
      <c r="L92" s="104">
        <v>4</v>
      </c>
      <c r="M92" s="104" t="s">
        <v>633</v>
      </c>
      <c r="N92" s="104" t="s">
        <v>632</v>
      </c>
      <c r="O92" s="104"/>
      <c r="P92" s="105">
        <v>5490</v>
      </c>
      <c r="Q92" s="105">
        <v>1152.9000000000001</v>
      </c>
      <c r="R92" s="105">
        <f>P92+Q92</f>
        <v>6642.9</v>
      </c>
      <c r="S92" s="125">
        <v>44545</v>
      </c>
      <c r="T92" s="102">
        <v>44545</v>
      </c>
      <c r="U92" s="126" t="s">
        <v>50</v>
      </c>
      <c r="V92" s="127"/>
      <c r="W92" s="126" t="s">
        <v>32</v>
      </c>
      <c r="X92" s="104"/>
    </row>
  </sheetData>
  <sheetProtection password="CC3D" sheet="1" objects="1" scenarios="1"/>
  <dataValidations count="7">
    <dataValidation type="list" showInputMessage="1" showErrorMessage="1" sqref="WVB1:WVB8 D1 IP1:IP8 SL1:SL8 ACH1:ACH8 AMD1:AMD8 AVZ1:AVZ8 BFV1:BFV8 BPR1:BPR8 BZN1:BZN8 CJJ1:CJJ8 CTF1:CTF8 DDB1:DDB8 DMX1:DMX8 DWT1:DWT8 EGP1:EGP8 EQL1:EQL8 FAH1:FAH8 FKD1:FKD8 FTZ1:FTZ8 GDV1:GDV8 GNR1:GNR8 GXN1:GXN8 HHJ1:HHJ8 HRF1:HRF8 IBB1:IBB8 IKX1:IKX8 IUT1:IUT8 JEP1:JEP8 JOL1:JOL8 JYH1:JYH8 KID1:KID8 KRZ1:KRZ8 LBV1:LBV8 LLR1:LLR8 LVN1:LVN8 MFJ1:MFJ8 MPF1:MPF8 MZB1:MZB8 NIX1:NIX8 NST1:NST8 OCP1:OCP8 OML1:OML8 OWH1:OWH8 PGD1:PGD8 PPZ1:PPZ8 PZV1:PZV8 QJR1:QJR8 QTN1:QTN8 RDJ1:RDJ8 RNF1:RNF8 RXB1:RXB8 SGX1:SGX8 SQT1:SQT8 TAP1:TAP8 TKL1:TKL8 TUH1:TUH8 UED1:UED8 UNZ1:UNZ8 UXV1:UXV8 VHR1:VHR8 VRN1:VRN8 WBJ1:WBJ8 WLF1:WLF8 D6:D92">
      <formula1>Procedimiento2012</formula1>
    </dataValidation>
    <dataValidation type="list" allowBlank="1" showInputMessage="1" showErrorMessage="1" sqref="WVC2:WVC8 IQ2:IQ8 SM2:SM8 ACI2:ACI8 AME2:AME8 AWA2:AWA8 BFW2:BFW8 BPS2:BPS8 BZO2:BZO8 CJK2:CJK8 CTG2:CTG8 DDC2:DDC8 DMY2:DMY8 DWU2:DWU8 EGQ2:EGQ8 EQM2:EQM8 FAI2:FAI8 FKE2:FKE8 FUA2:FUA8 GDW2:GDW8 GNS2:GNS8 GXO2:GXO8 HHK2:HHK8 HRG2:HRG8 IBC2:IBC8 IKY2:IKY8 IUU2:IUU8 JEQ2:JEQ8 JOM2:JOM8 JYI2:JYI8 KIE2:KIE8 KSA2:KSA8 LBW2:LBW8 LLS2:LLS8 LVO2:LVO8 MFK2:MFK8 MPG2:MPG8 MZC2:MZC8 NIY2:NIY8 NSU2:NSU8 OCQ2:OCQ8 OMM2:OMM8 OWI2:OWI8 PGE2:PGE8 PQA2:PQA8 PZW2:PZW8 QJS2:QJS8 QTO2:QTO8 RDK2:RDK8 RNG2:RNG8 RXC2:RXC8 SGY2:SGY8 SQU2:SQU8 TAQ2:TAQ8 TKM2:TKM8 TUI2:TUI8 UEE2:UEE8 UOA2:UOA8 UXW2:UXW8 VHS2:VHS8 VRO2:VRO8 WBK2:WBK8 WLG2:WLG8 E2:E92">
      <formula1>Tramitacion2012</formula1>
    </dataValidation>
    <dataValidation type="list" showInputMessage="1" showErrorMessage="1" sqref="WVD2:WVD8 IR2:IR8 SN2:SN8 ACJ2:ACJ8 AMF2:AMF8 AWB2:AWB8 BFX2:BFX8 BPT2:BPT8 BZP2:BZP8 CJL2:CJL8 CTH2:CTH8 DDD2:DDD8 DMZ2:DMZ8 DWV2:DWV8 EGR2:EGR8 EQN2:EQN8 FAJ2:FAJ8 FKF2:FKF8 FUB2:FUB8 GDX2:GDX8 GNT2:GNT8 GXP2:GXP8 HHL2:HHL8 HRH2:HRH8 IBD2:IBD8 IKZ2:IKZ8 IUV2:IUV8 JER2:JER8 JON2:JON8 JYJ2:JYJ8 KIF2:KIF8 KSB2:KSB8 LBX2:LBX8 LLT2:LLT8 LVP2:LVP8 MFL2:MFL8 MPH2:MPH8 MZD2:MZD8 NIZ2:NIZ8 NSV2:NSV8 OCR2:OCR8 OMN2:OMN8 OWJ2:OWJ8 PGF2:PGF8 PQB2:PQB8 PZX2:PZX8 QJT2:QJT8 QTP2:QTP8 RDL2:RDL8 RNH2:RNH8 RXD2:RXD8 SGZ2:SGZ8 SQV2:SQV8 TAR2:TAR8 TKN2:TKN8 TUJ2:TUJ8 UEF2:UEF8 UOB2:UOB8 UXX2:UXX8 VHT2:VHT8 VRP2:VRP8 WBL2:WBL8 WLH2:WLH8 F2:F92">
      <formula1>Interesado2012</formula1>
    </dataValidation>
    <dataValidation type="list" showInputMessage="1" showErrorMessage="1" sqref="WLE1:WLE8 WBI1:WBI8 WVA1:WVA8 C1 IO1:IO8 SK1:SK8 ACG1:ACG8 AMC1:AMC8 AVY1:AVY8 BFU1:BFU8 BPQ1:BPQ8 BZM1:BZM8 CJI1:CJI8 CTE1:CTE8 DDA1:DDA8 DMW1:DMW8 DWS1:DWS8 EGO1:EGO8 EQK1:EQK8 FAG1:FAG8 FKC1:FKC8 FTY1:FTY8 GDU1:GDU8 GNQ1:GNQ8 GXM1:GXM8 HHI1:HHI8 HRE1:HRE8 IBA1:IBA8 IKW1:IKW8 IUS1:IUS8 JEO1:JEO8 JOK1:JOK8 JYG1:JYG8 KIC1:KIC8 KRY1:KRY8 LBU1:LBU8 LLQ1:LLQ8 LVM1:LVM8 MFI1:MFI8 MPE1:MPE8 MZA1:MZA8 NIW1:NIW8 NSS1:NSS8 OCO1:OCO8 OMK1:OMK8 OWG1:OWG8 PGC1:PGC8 PPY1:PPY8 PZU1:PZU8 QJQ1:QJQ8 QTM1:QTM8 RDI1:RDI8 RNE1:RNE8 RXA1:RXA8 SGW1:SGW8 SQS1:SQS8 TAO1:TAO8 TKK1:TKK8 TUG1:TUG8 UEC1:UEC8 UNY1:UNY8 UXU1:UXU8 VHQ1:VHQ8 VRM1:VRM8 C6:C90">
      <formula1>Tipo2012</formula1>
    </dataValidation>
    <dataValidation type="list" showInputMessage="1" showErrorMessage="1" sqref="JM2:JM8 TI2:TI8 ADE2:ADE8 ANA2:ANA8 AWW2:AWW8 BGS2:BGS8 BQO2:BQO8 CAK2:CAK8 CKG2:CKG8 CUC2:CUC8 DDY2:DDY8 DNU2:DNU8 DXQ2:DXQ8 EHM2:EHM8 ERI2:ERI8 FBE2:FBE8 FLA2:FLA8 FUW2:FUW8 GES2:GES8 GOO2:GOO8 GYK2:GYK8 HIG2:HIG8 HSC2:HSC8 IBY2:IBY8 ILU2:ILU8 IVQ2:IVQ8 JFM2:JFM8 JPI2:JPI8 JZE2:JZE8 KJA2:KJA8 KSW2:KSW8 LCS2:LCS8 LMO2:LMO8 LWK2:LWK8 MGG2:MGG8 MQC2:MQC8 MZY2:MZY8 NJU2:NJU8 NTQ2:NTQ8 ODM2:ODM8 ONI2:ONI8 OXE2:OXE8 PHA2:PHA8 PQW2:PQW8 QAS2:QAS8 QKO2:QKO8 QUK2:QUK8 REG2:REG8 ROC2:ROC8 RXY2:RXY8 SHU2:SHU8 SRQ2:SRQ8 TBM2:TBM8 TLI2:TLI8 TVE2:TVE8 UFA2:UFA8 UOW2:UOW8 UYS2:UYS8 VIO2:VIO8 VSK2:VSK8 WCG2:WCG8 WMC2:WMC8 WVY2:WVY8">
      <formula1>SiNo</formula1>
    </dataValidation>
    <dataValidation type="list" showInputMessage="1" showErrorMessage="1" sqref="D2:D5">
      <formula1>Transparencia</formula1>
    </dataValidation>
    <dataValidation type="list" showInputMessage="1" showErrorMessage="1" sqref="C2:C5">
      <formula1>transparencia1</formula1>
    </dataValidation>
  </dataValidations>
  <hyperlinks>
    <hyperlink ref="M25" r:id="rId1" display="https://contrataciondelestado.es/wps/myportal/!ut/p/b1/jdDLDoIwEAXQb_EDyExbWsoSK6UgvhWlG9KFMRofG-P3W4wrE6uzm-Tc3MmAhTYiAhMqJeMp7MBe3eN4cPfj7erO_W5FF-czpbShiPmEITVJIXOmENfCg9YDzlTcVM1crMoCsTR6VG8Ix4KK__L4ZTIM5mv2zn8DnP7XHyj4kd-CDZL-ghcIvegFAj-YmttlD61nSZc1-SIrU4bFMNVIK17zCpe-N4Y1tONPNVsJ4tVcmamRBCXpVQ0Xe9Zap-UpdpHLBoMnEXvRVg!!/dl4/d5/L2dBISEvZ0FBIS9nQSEh/pw/Z7_AVEQAI930GB9F02J5L5J0R2004/act/id=9E0imWdacXQ/p=javax.servlet.include.path_info=QCPjspQCPdetalleQCPMainDetalle.jsp/496587978737/-/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G92"/>
  <sheetViews>
    <sheetView windowProtection="1" workbookViewId="0">
      <selection sqref="A1:XFD1048576"/>
    </sheetView>
  </sheetViews>
  <sheetFormatPr baseColWidth="10" defaultRowHeight="14.4"/>
  <cols>
    <col min="1" max="1" width="13.44140625" style="15" bestFit="1" customWidth="1"/>
    <col min="2" max="2" width="55.88671875" customWidth="1"/>
    <col min="3" max="3" width="14" customWidth="1"/>
    <col min="4" max="4" width="14.33203125" bestFit="1" customWidth="1"/>
    <col min="5" max="5" width="12.33203125" bestFit="1" customWidth="1"/>
    <col min="6" max="6" width="14.33203125" bestFit="1" customWidth="1"/>
    <col min="7" max="7" width="37.21875" customWidth="1"/>
  </cols>
  <sheetData>
    <row r="1" spans="1:7" ht="30.6">
      <c r="A1" s="3" t="s">
        <v>479</v>
      </c>
      <c r="B1" s="4" t="s">
        <v>12</v>
      </c>
      <c r="C1" s="4" t="s">
        <v>14</v>
      </c>
      <c r="D1" s="6" t="s">
        <v>15</v>
      </c>
      <c r="E1" s="7" t="s">
        <v>16</v>
      </c>
      <c r="F1" s="7" t="s">
        <v>17</v>
      </c>
      <c r="G1" s="4" t="s">
        <v>23</v>
      </c>
    </row>
    <row r="2" spans="1:7">
      <c r="A2" s="83" t="s">
        <v>447</v>
      </c>
      <c r="B2" s="120" t="s">
        <v>317</v>
      </c>
      <c r="C2" s="87"/>
      <c r="D2" s="93">
        <v>14245</v>
      </c>
      <c r="E2" s="93">
        <v>2991.45</v>
      </c>
      <c r="F2" s="93">
        <f>D2+E2</f>
        <v>17236.45</v>
      </c>
      <c r="G2" s="86"/>
    </row>
    <row r="3" spans="1:7">
      <c r="A3" s="83" t="s">
        <v>621</v>
      </c>
      <c r="B3" s="120" t="s">
        <v>591</v>
      </c>
      <c r="C3" s="87"/>
      <c r="D3" s="93">
        <v>13680</v>
      </c>
      <c r="E3" s="93">
        <v>2872.8</v>
      </c>
      <c r="F3" s="93">
        <v>16552.8</v>
      </c>
      <c r="G3" s="86"/>
    </row>
    <row r="4" spans="1:7">
      <c r="A4" s="48" t="s">
        <v>215</v>
      </c>
      <c r="B4" s="63" t="s">
        <v>202</v>
      </c>
      <c r="C4" s="58"/>
      <c r="D4" s="46">
        <v>15348.44</v>
      </c>
      <c r="E4" s="46">
        <v>3223.17</v>
      </c>
      <c r="F4" s="46">
        <f>D4+E4</f>
        <v>18571.61</v>
      </c>
      <c r="G4" s="56"/>
    </row>
    <row r="5" spans="1:7">
      <c r="A5" s="84" t="s">
        <v>618</v>
      </c>
      <c r="B5" s="119" t="s">
        <v>576</v>
      </c>
      <c r="C5" s="87"/>
      <c r="D5" s="93">
        <v>22758.15</v>
      </c>
      <c r="E5" s="93">
        <v>4779.2</v>
      </c>
      <c r="F5" s="93">
        <v>27537.350000000002</v>
      </c>
      <c r="G5" s="86"/>
    </row>
    <row r="6" spans="1:7">
      <c r="A6" s="196" t="s">
        <v>683</v>
      </c>
      <c r="B6" s="157" t="s">
        <v>681</v>
      </c>
      <c r="C6" s="198"/>
      <c r="D6" s="46">
        <v>787800</v>
      </c>
      <c r="E6" s="46">
        <v>165438</v>
      </c>
      <c r="F6" s="93">
        <f>D6+E6</f>
        <v>953238</v>
      </c>
      <c r="G6" s="199"/>
    </row>
    <row r="7" spans="1:7">
      <c r="A7" s="83" t="s">
        <v>470</v>
      </c>
      <c r="B7" s="120" t="s">
        <v>405</v>
      </c>
      <c r="C7" s="87"/>
      <c r="D7" s="93">
        <v>1741.18</v>
      </c>
      <c r="E7" s="93">
        <v>365.65</v>
      </c>
      <c r="F7" s="93">
        <f>D7+E7</f>
        <v>2106.83</v>
      </c>
      <c r="G7" s="86"/>
    </row>
    <row r="8" spans="1:7" ht="79.8">
      <c r="A8" s="83" t="s">
        <v>634</v>
      </c>
      <c r="B8" s="16" t="s">
        <v>637</v>
      </c>
      <c r="C8" s="56" t="s">
        <v>685</v>
      </c>
      <c r="D8" s="93"/>
      <c r="E8" s="93"/>
      <c r="F8" s="93">
        <f>D8+E8</f>
        <v>0</v>
      </c>
      <c r="G8" s="56" t="s">
        <v>684</v>
      </c>
    </row>
    <row r="9" spans="1:7">
      <c r="A9" s="84" t="s">
        <v>619</v>
      </c>
      <c r="B9" s="119" t="s">
        <v>581</v>
      </c>
      <c r="C9" s="87"/>
      <c r="D9" s="93">
        <v>2500</v>
      </c>
      <c r="E9" s="93">
        <v>525</v>
      </c>
      <c r="F9" s="93">
        <v>3025</v>
      </c>
      <c r="G9" s="120"/>
    </row>
    <row r="10" spans="1:7">
      <c r="A10" s="83" t="s">
        <v>436</v>
      </c>
      <c r="B10" s="120" t="s">
        <v>260</v>
      </c>
      <c r="C10" s="87"/>
      <c r="D10" s="93">
        <v>168991.3</v>
      </c>
      <c r="E10" s="93">
        <v>35488.17</v>
      </c>
      <c r="F10" s="93">
        <f t="shared" ref="F10:F17" si="0">D10+E10</f>
        <v>204479.46999999997</v>
      </c>
      <c r="G10" s="86"/>
    </row>
    <row r="11" spans="1:7">
      <c r="A11" s="83" t="s">
        <v>438</v>
      </c>
      <c r="B11" s="120" t="s">
        <v>272</v>
      </c>
      <c r="C11" s="87"/>
      <c r="D11" s="93">
        <v>10000</v>
      </c>
      <c r="E11" s="93">
        <v>2100</v>
      </c>
      <c r="F11" s="93">
        <f t="shared" si="0"/>
        <v>12100</v>
      </c>
      <c r="G11" s="86"/>
    </row>
    <row r="12" spans="1:7">
      <c r="A12" s="83" t="s">
        <v>453</v>
      </c>
      <c r="B12" s="120" t="s">
        <v>342</v>
      </c>
      <c r="C12" s="87"/>
      <c r="D12" s="93">
        <v>13314.5</v>
      </c>
      <c r="E12" s="93">
        <v>2796.05</v>
      </c>
      <c r="F12" s="93">
        <f t="shared" si="0"/>
        <v>16110.55</v>
      </c>
      <c r="G12" s="86"/>
    </row>
    <row r="13" spans="1:7">
      <c r="A13" s="83" t="s">
        <v>454</v>
      </c>
      <c r="B13" s="120" t="s">
        <v>342</v>
      </c>
      <c r="C13" s="87"/>
      <c r="D13" s="93">
        <v>5734</v>
      </c>
      <c r="E13" s="93">
        <v>1204.04</v>
      </c>
      <c r="F13" s="93">
        <f t="shared" si="0"/>
        <v>6938.04</v>
      </c>
      <c r="G13" s="86"/>
    </row>
    <row r="14" spans="1:7">
      <c r="A14" s="83" t="s">
        <v>431</v>
      </c>
      <c r="B14" s="120" t="s">
        <v>223</v>
      </c>
      <c r="C14" s="87"/>
      <c r="D14" s="93">
        <v>10822.51</v>
      </c>
      <c r="E14" s="93">
        <v>2272.7199999999998</v>
      </c>
      <c r="F14" s="93">
        <f t="shared" si="0"/>
        <v>13095.23</v>
      </c>
      <c r="G14" s="86"/>
    </row>
    <row r="15" spans="1:7">
      <c r="A15" s="83" t="s">
        <v>449</v>
      </c>
      <c r="B15" s="120" t="s">
        <v>325</v>
      </c>
      <c r="C15" s="87"/>
      <c r="D15" s="93">
        <v>1085</v>
      </c>
      <c r="E15" s="93">
        <v>227.85</v>
      </c>
      <c r="F15" s="93">
        <f t="shared" si="0"/>
        <v>1312.85</v>
      </c>
      <c r="G15" s="86"/>
    </row>
    <row r="16" spans="1:7">
      <c r="A16" s="83" t="s">
        <v>440</v>
      </c>
      <c r="B16" s="120" t="s">
        <v>282</v>
      </c>
      <c r="C16" s="87"/>
      <c r="D16" s="93">
        <v>644</v>
      </c>
      <c r="E16" s="93">
        <v>135</v>
      </c>
      <c r="F16" s="93">
        <f t="shared" si="0"/>
        <v>779</v>
      </c>
      <c r="G16" s="86" t="s">
        <v>477</v>
      </c>
    </row>
    <row r="17" spans="1:7">
      <c r="A17" s="83" t="s">
        <v>468</v>
      </c>
      <c r="B17" s="120" t="s">
        <v>397</v>
      </c>
      <c r="C17" s="87"/>
      <c r="D17" s="93">
        <v>4080</v>
      </c>
      <c r="E17" s="93">
        <v>856.8</v>
      </c>
      <c r="F17" s="93">
        <f t="shared" si="0"/>
        <v>4936.8</v>
      </c>
      <c r="G17" s="86" t="s">
        <v>478</v>
      </c>
    </row>
    <row r="18" spans="1:7">
      <c r="A18" s="84" t="s">
        <v>615</v>
      </c>
      <c r="B18" s="119" t="s">
        <v>562</v>
      </c>
      <c r="C18" s="87"/>
      <c r="D18" s="93">
        <v>39943.199999999997</v>
      </c>
      <c r="E18" s="93">
        <v>8338.07</v>
      </c>
      <c r="F18" s="93">
        <v>24140.639999999999</v>
      </c>
      <c r="G18" s="86"/>
    </row>
    <row r="19" spans="1:7">
      <c r="A19" s="83" t="s">
        <v>466</v>
      </c>
      <c r="B19" s="120" t="s">
        <v>139</v>
      </c>
      <c r="C19" s="87"/>
      <c r="D19" s="93">
        <v>13600</v>
      </c>
      <c r="E19" s="93">
        <v>2856</v>
      </c>
      <c r="F19" s="93">
        <f>D19+E19</f>
        <v>16456</v>
      </c>
      <c r="G19" s="86" t="s">
        <v>478</v>
      </c>
    </row>
    <row r="20" spans="1:7">
      <c r="A20" s="111" t="s">
        <v>624</v>
      </c>
      <c r="B20" s="122" t="s">
        <v>602</v>
      </c>
      <c r="C20" s="100"/>
      <c r="D20" s="105">
        <v>19988</v>
      </c>
      <c r="E20" s="105">
        <v>4197.4799999999996</v>
      </c>
      <c r="F20" s="105">
        <v>24185.48</v>
      </c>
      <c r="G20" s="104"/>
    </row>
    <row r="21" spans="1:7">
      <c r="A21" s="83" t="s">
        <v>444</v>
      </c>
      <c r="B21" s="120" t="s">
        <v>299</v>
      </c>
      <c r="C21" s="114"/>
      <c r="D21" s="93">
        <v>26033.06</v>
      </c>
      <c r="E21" s="93">
        <v>5466.94</v>
      </c>
      <c r="F21" s="93">
        <f t="shared" ref="F21:F27" si="1">D21+E21</f>
        <v>31500</v>
      </c>
      <c r="G21" s="86"/>
    </row>
    <row r="22" spans="1:7">
      <c r="A22" s="83" t="s">
        <v>465</v>
      </c>
      <c r="B22" s="120" t="s">
        <v>384</v>
      </c>
      <c r="C22" s="87"/>
      <c r="D22" s="93">
        <v>15750</v>
      </c>
      <c r="E22" s="93">
        <v>3307.5</v>
      </c>
      <c r="F22" s="93">
        <f t="shared" si="1"/>
        <v>19057.5</v>
      </c>
      <c r="G22" s="86"/>
    </row>
    <row r="23" spans="1:7">
      <c r="A23" s="83" t="s">
        <v>471</v>
      </c>
      <c r="B23" s="120" t="s">
        <v>408</v>
      </c>
      <c r="C23" s="87"/>
      <c r="D23" s="93">
        <v>4895.03</v>
      </c>
      <c r="E23" s="93">
        <v>1027.96</v>
      </c>
      <c r="F23" s="93">
        <f t="shared" si="1"/>
        <v>5922.99</v>
      </c>
      <c r="G23" s="86"/>
    </row>
    <row r="24" spans="1:7">
      <c r="A24" s="83" t="s">
        <v>472</v>
      </c>
      <c r="B24" s="120" t="s">
        <v>408</v>
      </c>
      <c r="C24" s="87"/>
      <c r="D24" s="93">
        <v>4895.03</v>
      </c>
      <c r="E24" s="93">
        <v>1027.96</v>
      </c>
      <c r="F24" s="93">
        <f t="shared" si="1"/>
        <v>5922.99</v>
      </c>
      <c r="G24" s="86"/>
    </row>
    <row r="25" spans="1:7">
      <c r="A25" s="83" t="s">
        <v>473</v>
      </c>
      <c r="B25" s="120" t="s">
        <v>408</v>
      </c>
      <c r="C25" s="87"/>
      <c r="D25" s="93">
        <v>4895.03</v>
      </c>
      <c r="E25" s="93">
        <v>1027.96</v>
      </c>
      <c r="F25" s="93">
        <f t="shared" si="1"/>
        <v>5922.99</v>
      </c>
      <c r="G25" s="86"/>
    </row>
    <row r="26" spans="1:7">
      <c r="A26" s="83" t="s">
        <v>441</v>
      </c>
      <c r="B26" s="120" t="s">
        <v>288</v>
      </c>
      <c r="C26" s="87"/>
      <c r="D26" s="93">
        <v>52062.54</v>
      </c>
      <c r="E26" s="93">
        <v>5203.25</v>
      </c>
      <c r="F26" s="93">
        <f t="shared" si="1"/>
        <v>57265.79</v>
      </c>
      <c r="G26" s="86"/>
    </row>
    <row r="27" spans="1:7">
      <c r="A27" s="153" t="s">
        <v>165</v>
      </c>
      <c r="B27" s="156" t="s">
        <v>160</v>
      </c>
      <c r="C27" s="197"/>
      <c r="D27" s="144">
        <v>1200</v>
      </c>
      <c r="E27" s="144">
        <v>0</v>
      </c>
      <c r="F27" s="144">
        <f t="shared" si="1"/>
        <v>1200</v>
      </c>
      <c r="G27" s="56"/>
    </row>
    <row r="28" spans="1:7">
      <c r="A28" s="111" t="s">
        <v>623</v>
      </c>
      <c r="B28" s="122" t="s">
        <v>598</v>
      </c>
      <c r="C28" s="100"/>
      <c r="D28" s="105">
        <v>68290.070000000007</v>
      </c>
      <c r="E28" s="105">
        <v>14340.91</v>
      </c>
      <c r="F28" s="105">
        <v>82630.98000000001</v>
      </c>
      <c r="G28" s="86"/>
    </row>
    <row r="29" spans="1:7">
      <c r="A29" s="155" t="s">
        <v>651</v>
      </c>
      <c r="B29" s="157" t="s">
        <v>655</v>
      </c>
      <c r="C29" s="159"/>
      <c r="D29" s="160">
        <v>8264.4599999999991</v>
      </c>
      <c r="E29" s="160">
        <v>1735.54</v>
      </c>
      <c r="F29" s="46" t="e">
        <f>[3]!Tabla19123474481771229[[#This Row],[Canon]]+[3]!Tabla19123474481771229[[#This Row],[Precio de adjudicación 
sin IVA]]+[3]!Tabla19123474481771229[[#This Row],[IVA]]</f>
        <v>#REF!</v>
      </c>
      <c r="G29" s="86"/>
    </row>
    <row r="30" spans="1:7">
      <c r="A30" s="83" t="s">
        <v>435</v>
      </c>
      <c r="B30" s="120" t="s">
        <v>254</v>
      </c>
      <c r="C30" s="87"/>
      <c r="D30" s="93">
        <v>13782</v>
      </c>
      <c r="E30" s="93">
        <v>2894.22</v>
      </c>
      <c r="F30" s="93">
        <f>D30+E30</f>
        <v>16676.22</v>
      </c>
      <c r="G30" s="86"/>
    </row>
    <row r="31" spans="1:7">
      <c r="A31" s="83" t="s">
        <v>455</v>
      </c>
      <c r="B31" s="120" t="s">
        <v>344</v>
      </c>
      <c r="C31" s="87"/>
      <c r="D31" s="93">
        <v>8223</v>
      </c>
      <c r="E31" s="93">
        <v>1726.92</v>
      </c>
      <c r="F31" s="93">
        <f>D31+E31</f>
        <v>9949.92</v>
      </c>
      <c r="G31" s="86"/>
    </row>
    <row r="32" spans="1:7">
      <c r="A32" s="155" t="s">
        <v>649</v>
      </c>
      <c r="B32" s="157" t="s">
        <v>653</v>
      </c>
      <c r="C32" s="159"/>
      <c r="D32" s="160">
        <v>24038.46</v>
      </c>
      <c r="E32" s="160">
        <v>961.54</v>
      </c>
      <c r="F32" s="46" t="e">
        <f>[3]!Tabla19123474481771229[[#This Row],[Canon]]+[3]!Tabla19123474481771229[[#This Row],[Precio de adjudicación 
sin IVA]]+[3]!Tabla19123474481771229[[#This Row],[IVA]]</f>
        <v>#REF!</v>
      </c>
      <c r="G32" s="86"/>
    </row>
    <row r="33" spans="1:7">
      <c r="A33" s="83" t="s">
        <v>641</v>
      </c>
      <c r="B33" s="16" t="s">
        <v>645</v>
      </c>
      <c r="C33" s="56"/>
      <c r="D33" s="161">
        <v>32000</v>
      </c>
      <c r="E33" s="161">
        <v>6720</v>
      </c>
      <c r="F33" s="161">
        <f>D33+E33</f>
        <v>38720</v>
      </c>
      <c r="G33" s="56"/>
    </row>
    <row r="34" spans="1:7">
      <c r="A34" s="111" t="s">
        <v>462</v>
      </c>
      <c r="B34" s="121" t="s">
        <v>371</v>
      </c>
      <c r="C34" s="100"/>
      <c r="D34" s="105">
        <v>40300</v>
      </c>
      <c r="E34" s="105">
        <v>8463</v>
      </c>
      <c r="F34" s="105">
        <f>D34+E34</f>
        <v>48763</v>
      </c>
      <c r="G34" s="104"/>
    </row>
    <row r="35" spans="1:7">
      <c r="A35" s="83" t="s">
        <v>608</v>
      </c>
      <c r="B35" s="119" t="s">
        <v>529</v>
      </c>
      <c r="C35" s="87"/>
      <c r="D35" s="93">
        <v>991735.5</v>
      </c>
      <c r="E35" s="93">
        <v>208264.46</v>
      </c>
      <c r="F35" s="93">
        <v>1199999.96</v>
      </c>
      <c r="G35" s="86"/>
    </row>
    <row r="36" spans="1:7">
      <c r="A36" s="83" t="s">
        <v>609</v>
      </c>
      <c r="B36" s="119" t="s">
        <v>529</v>
      </c>
      <c r="C36" s="87"/>
      <c r="D36" s="93">
        <v>1652892.56</v>
      </c>
      <c r="E36" s="93">
        <v>347107.44</v>
      </c>
      <c r="F36" s="93">
        <v>2000000</v>
      </c>
      <c r="G36" s="86"/>
    </row>
    <row r="37" spans="1:7">
      <c r="A37" s="83" t="s">
        <v>622</v>
      </c>
      <c r="B37" s="120" t="s">
        <v>594</v>
      </c>
      <c r="C37" s="87"/>
      <c r="D37" s="93">
        <v>11040</v>
      </c>
      <c r="E37" s="93">
        <v>2318.4</v>
      </c>
      <c r="F37" s="93">
        <v>13358.4</v>
      </c>
      <c r="G37" s="86"/>
    </row>
    <row r="38" spans="1:7">
      <c r="A38" s="154" t="s">
        <v>659</v>
      </c>
      <c r="B38" s="157" t="s">
        <v>661</v>
      </c>
      <c r="C38" s="159"/>
      <c r="D38" s="160">
        <v>21941.62</v>
      </c>
      <c r="E38" s="160">
        <v>4607.74</v>
      </c>
      <c r="F38" s="46" t="e">
        <f>[3]!Tabla19123474481771229[[#This Row],[Canon]]+[3]!Tabla19123474481771229[[#This Row],[Precio de adjudicación 
sin IVA]]+[3]!Tabla19123474481771229[[#This Row],[IVA]]</f>
        <v>#REF!</v>
      </c>
      <c r="G38" s="86"/>
    </row>
    <row r="39" spans="1:7">
      <c r="A39" s="83" t="s">
        <v>469</v>
      </c>
      <c r="B39" s="120" t="s">
        <v>401</v>
      </c>
      <c r="C39" s="87"/>
      <c r="D39" s="93">
        <v>1930</v>
      </c>
      <c r="E39" s="93">
        <v>405.3</v>
      </c>
      <c r="F39" s="93">
        <f t="shared" ref="F39:F46" si="2">D39+E39</f>
        <v>2335.3000000000002</v>
      </c>
      <c r="G39" s="86"/>
    </row>
    <row r="40" spans="1:7">
      <c r="A40" s="83" t="s">
        <v>442</v>
      </c>
      <c r="B40" s="120" t="s">
        <v>293</v>
      </c>
      <c r="C40" s="87"/>
      <c r="D40" s="93">
        <v>214190.64</v>
      </c>
      <c r="E40" s="93">
        <v>44980.03</v>
      </c>
      <c r="F40" s="93">
        <f t="shared" si="2"/>
        <v>259170.67</v>
      </c>
      <c r="G40" s="86"/>
    </row>
    <row r="41" spans="1:7">
      <c r="A41" s="83" t="s">
        <v>443</v>
      </c>
      <c r="B41" s="120" t="s">
        <v>293</v>
      </c>
      <c r="C41" s="87"/>
      <c r="D41" s="93">
        <v>87589.42</v>
      </c>
      <c r="E41" s="93">
        <v>18393.78</v>
      </c>
      <c r="F41" s="93">
        <f t="shared" si="2"/>
        <v>105983.2</v>
      </c>
      <c r="G41" s="86"/>
    </row>
    <row r="42" spans="1:7">
      <c r="A42" s="83" t="s">
        <v>437</v>
      </c>
      <c r="B42" s="120" t="s">
        <v>267</v>
      </c>
      <c r="C42" s="87"/>
      <c r="D42" s="93">
        <v>12757.5</v>
      </c>
      <c r="E42" s="93">
        <v>2679.07</v>
      </c>
      <c r="F42" s="93">
        <f t="shared" si="2"/>
        <v>15436.57</v>
      </c>
      <c r="G42" s="86"/>
    </row>
    <row r="43" spans="1:7">
      <c r="A43" s="83" t="s">
        <v>430</v>
      </c>
      <c r="B43" s="120" t="s">
        <v>220</v>
      </c>
      <c r="C43" s="87"/>
      <c r="D43" s="93">
        <v>22468.7</v>
      </c>
      <c r="E43" s="93">
        <v>4718.43</v>
      </c>
      <c r="F43" s="93">
        <f t="shared" si="2"/>
        <v>27187.13</v>
      </c>
      <c r="G43" s="86"/>
    </row>
    <row r="44" spans="1:7">
      <c r="A44" s="48" t="s">
        <v>163</v>
      </c>
      <c r="B44" s="63" t="s">
        <v>154</v>
      </c>
      <c r="C44" s="50"/>
      <c r="D44" s="46">
        <v>1603.2</v>
      </c>
      <c r="E44" s="46">
        <v>0</v>
      </c>
      <c r="F44" s="46">
        <f t="shared" si="2"/>
        <v>1603.2</v>
      </c>
      <c r="G44" s="56"/>
    </row>
    <row r="45" spans="1:7">
      <c r="A45" s="48" t="s">
        <v>166</v>
      </c>
      <c r="B45" s="63" t="s">
        <v>154</v>
      </c>
      <c r="C45" s="50"/>
      <c r="D45" s="46">
        <v>1336</v>
      </c>
      <c r="E45" s="46">
        <v>0</v>
      </c>
      <c r="F45" s="46">
        <f t="shared" si="2"/>
        <v>1336</v>
      </c>
      <c r="G45" s="56"/>
    </row>
    <row r="46" spans="1:7">
      <c r="A46" s="83" t="s">
        <v>234</v>
      </c>
      <c r="B46" s="120" t="s">
        <v>57</v>
      </c>
      <c r="C46" s="87"/>
      <c r="D46" s="93">
        <v>87000</v>
      </c>
      <c r="E46" s="93">
        <v>8700</v>
      </c>
      <c r="F46" s="93">
        <f t="shared" si="2"/>
        <v>95700</v>
      </c>
      <c r="G46" s="86"/>
    </row>
    <row r="47" spans="1:7">
      <c r="A47" s="154" t="s">
        <v>669</v>
      </c>
      <c r="B47" s="157" t="s">
        <v>57</v>
      </c>
      <c r="C47" s="159"/>
      <c r="D47" s="160">
        <v>47334</v>
      </c>
      <c r="E47" s="160">
        <v>4733</v>
      </c>
      <c r="F47" s="46" t="e">
        <f>[3]!Tabla19123474481771229[[#This Row],[Canon]]+[3]!Tabla19123474481771229[[#This Row],[Precio de adjudicación 
sin IVA]]+[3]!Tabla19123474481771229[[#This Row],[IVA]]</f>
        <v>#REF!</v>
      </c>
      <c r="G47" s="86"/>
    </row>
    <row r="48" spans="1:7">
      <c r="A48" s="83" t="s">
        <v>467</v>
      </c>
      <c r="B48" s="120" t="s">
        <v>392</v>
      </c>
      <c r="C48" s="87"/>
      <c r="D48" s="93">
        <v>13600</v>
      </c>
      <c r="E48" s="93">
        <v>2856</v>
      </c>
      <c r="F48" s="93">
        <f>D48+E48</f>
        <v>16456</v>
      </c>
      <c r="G48" s="86"/>
    </row>
    <row r="49" spans="1:7">
      <c r="A49" s="84" t="s">
        <v>617</v>
      </c>
      <c r="B49" s="119" t="s">
        <v>571</v>
      </c>
      <c r="C49" s="87"/>
      <c r="D49" s="93">
        <v>5445</v>
      </c>
      <c r="E49" s="93">
        <v>1143.45</v>
      </c>
      <c r="F49" s="93">
        <v>6588.45</v>
      </c>
      <c r="G49" s="86"/>
    </row>
    <row r="50" spans="1:7">
      <c r="A50" s="83" t="s">
        <v>476</v>
      </c>
      <c r="B50" s="120" t="s">
        <v>427</v>
      </c>
      <c r="C50" s="87"/>
      <c r="D50" s="93">
        <v>50247.93</v>
      </c>
      <c r="E50" s="93">
        <v>10552.07</v>
      </c>
      <c r="F50" s="93">
        <f t="shared" ref="F50:F57" si="3">D50+E50</f>
        <v>60800</v>
      </c>
      <c r="G50" s="86"/>
    </row>
    <row r="51" spans="1:7">
      <c r="A51" s="83" t="s">
        <v>475</v>
      </c>
      <c r="B51" s="120" t="s">
        <v>421</v>
      </c>
      <c r="C51" s="87"/>
      <c r="D51" s="93">
        <v>822023.55</v>
      </c>
      <c r="E51" s="93">
        <v>172624.95</v>
      </c>
      <c r="F51" s="93">
        <f t="shared" si="3"/>
        <v>994648.5</v>
      </c>
      <c r="G51" s="86"/>
    </row>
    <row r="52" spans="1:7">
      <c r="A52" s="48" t="s">
        <v>164</v>
      </c>
      <c r="B52" s="63" t="s">
        <v>157</v>
      </c>
      <c r="C52" s="50"/>
      <c r="D52" s="46">
        <v>897</v>
      </c>
      <c r="E52" s="46">
        <v>0</v>
      </c>
      <c r="F52" s="46">
        <f t="shared" si="3"/>
        <v>897</v>
      </c>
      <c r="G52" s="56"/>
    </row>
    <row r="53" spans="1:7">
      <c r="A53" s="83" t="s">
        <v>456</v>
      </c>
      <c r="B53" s="120" t="s">
        <v>349</v>
      </c>
      <c r="C53" s="87"/>
      <c r="D53" s="93">
        <v>2191</v>
      </c>
      <c r="E53" s="93">
        <v>460.11</v>
      </c>
      <c r="F53" s="93">
        <f t="shared" si="3"/>
        <v>2651.11</v>
      </c>
      <c r="G53" s="86"/>
    </row>
    <row r="54" spans="1:7">
      <c r="A54" s="83" t="s">
        <v>450</v>
      </c>
      <c r="B54" s="120" t="s">
        <v>330</v>
      </c>
      <c r="C54" s="87"/>
      <c r="D54" s="93">
        <v>12800</v>
      </c>
      <c r="E54" s="93">
        <v>2688</v>
      </c>
      <c r="F54" s="93">
        <f t="shared" si="3"/>
        <v>15488</v>
      </c>
      <c r="G54" s="86"/>
    </row>
    <row r="55" spans="1:7">
      <c r="A55" s="83" t="s">
        <v>433</v>
      </c>
      <c r="B55" s="120" t="s">
        <v>231</v>
      </c>
      <c r="C55" s="87"/>
      <c r="D55" s="93">
        <v>76363</v>
      </c>
      <c r="E55" s="93">
        <v>16036</v>
      </c>
      <c r="F55" s="93">
        <f t="shared" si="3"/>
        <v>92399</v>
      </c>
      <c r="G55" s="86"/>
    </row>
    <row r="56" spans="1:7">
      <c r="A56" s="83" t="s">
        <v>464</v>
      </c>
      <c r="B56" s="120" t="s">
        <v>381</v>
      </c>
      <c r="C56" s="87"/>
      <c r="D56" s="93">
        <v>1575</v>
      </c>
      <c r="E56" s="93">
        <v>330.75</v>
      </c>
      <c r="F56" s="93">
        <f t="shared" si="3"/>
        <v>1905.75</v>
      </c>
      <c r="G56" s="86"/>
    </row>
    <row r="57" spans="1:7">
      <c r="A57" s="83" t="s">
        <v>445</v>
      </c>
      <c r="B57" s="120" t="s">
        <v>306</v>
      </c>
      <c r="C57" s="87"/>
      <c r="D57" s="93">
        <v>5490</v>
      </c>
      <c r="E57" s="93">
        <v>1152.9000000000001</v>
      </c>
      <c r="F57" s="93">
        <f t="shared" si="3"/>
        <v>6642.9</v>
      </c>
      <c r="G57" s="86"/>
    </row>
    <row r="58" spans="1:7">
      <c r="A58" s="154" t="s">
        <v>660</v>
      </c>
      <c r="B58" s="152" t="s">
        <v>663</v>
      </c>
      <c r="C58" s="140"/>
      <c r="D58" s="143">
        <v>2023.54</v>
      </c>
      <c r="E58" s="143">
        <v>424.94</v>
      </c>
      <c r="F58" s="144" t="e">
        <f>[3]!Tabla19123474481771229[[#This Row],[Canon]]+[3]!Tabla19123474481771229[[#This Row],[Precio de adjudicación 
sin IVA]]+[3]!Tabla19123474481771229[[#This Row],[IVA]]</f>
        <v>#REF!</v>
      </c>
      <c r="G58" s="104"/>
    </row>
    <row r="59" spans="1:7">
      <c r="A59" s="84" t="s">
        <v>611</v>
      </c>
      <c r="B59" s="119" t="s">
        <v>540</v>
      </c>
      <c r="C59" s="87"/>
      <c r="D59" s="93">
        <v>101866.52</v>
      </c>
      <c r="E59" s="93">
        <v>21319.97</v>
      </c>
      <c r="F59" s="93">
        <v>123186.49</v>
      </c>
      <c r="G59" s="86"/>
    </row>
    <row r="60" spans="1:7">
      <c r="A60" s="48" t="s">
        <v>523</v>
      </c>
      <c r="B60" s="63" t="s">
        <v>174</v>
      </c>
      <c r="C60" s="58"/>
      <c r="D60" s="46">
        <v>11310</v>
      </c>
      <c r="E60" s="46">
        <v>2375.1</v>
      </c>
      <c r="F60" s="46">
        <f>D60+E60</f>
        <v>13685.1</v>
      </c>
      <c r="G60" s="56"/>
    </row>
    <row r="61" spans="1:7">
      <c r="A61" s="83" t="s">
        <v>458</v>
      </c>
      <c r="B61" s="120" t="s">
        <v>61</v>
      </c>
      <c r="C61" s="87"/>
      <c r="D61" s="93">
        <v>15885.1</v>
      </c>
      <c r="E61" s="93">
        <v>3335.87</v>
      </c>
      <c r="F61" s="93">
        <f>D61+E61</f>
        <v>19220.97</v>
      </c>
      <c r="G61" s="86"/>
    </row>
    <row r="62" spans="1:7">
      <c r="A62" s="83" t="s">
        <v>459</v>
      </c>
      <c r="B62" s="120" t="s">
        <v>61</v>
      </c>
      <c r="C62" s="87"/>
      <c r="D62" s="93">
        <v>36772.04</v>
      </c>
      <c r="E62" s="93">
        <v>7722.13</v>
      </c>
      <c r="F62" s="93">
        <f>D62+E62</f>
        <v>44494.17</v>
      </c>
      <c r="G62" s="86"/>
    </row>
    <row r="63" spans="1:7">
      <c r="A63" s="84" t="s">
        <v>616</v>
      </c>
      <c r="B63" s="119" t="s">
        <v>627</v>
      </c>
      <c r="C63" s="87"/>
      <c r="D63" s="93">
        <v>1560</v>
      </c>
      <c r="E63" s="93">
        <v>327.60000000000002</v>
      </c>
      <c r="F63" s="93">
        <v>1887.6</v>
      </c>
      <c r="G63" s="86"/>
    </row>
    <row r="64" spans="1:7">
      <c r="A64" s="111" t="s">
        <v>474</v>
      </c>
      <c r="B64" s="121" t="s">
        <v>415</v>
      </c>
      <c r="C64" s="100"/>
      <c r="D64" s="105">
        <v>884429.76</v>
      </c>
      <c r="E64" s="105">
        <v>185730.25</v>
      </c>
      <c r="F64" s="105">
        <f>D64+E64</f>
        <v>1070160.01</v>
      </c>
      <c r="G64" s="86"/>
    </row>
    <row r="65" spans="1:7">
      <c r="A65" s="153" t="s">
        <v>212</v>
      </c>
      <c r="B65" s="156" t="s">
        <v>184</v>
      </c>
      <c r="C65" s="158"/>
      <c r="D65" s="144">
        <v>185161.73</v>
      </c>
      <c r="E65" s="144">
        <v>38883.96</v>
      </c>
      <c r="F65" s="144">
        <f>D65+E65</f>
        <v>224045.69</v>
      </c>
      <c r="G65" s="56"/>
    </row>
    <row r="66" spans="1:7">
      <c r="A66" s="48" t="s">
        <v>214</v>
      </c>
      <c r="B66" s="63" t="s">
        <v>197</v>
      </c>
      <c r="C66" s="58"/>
      <c r="D66" s="46">
        <v>10099</v>
      </c>
      <c r="E66" s="46">
        <v>2120.79</v>
      </c>
      <c r="F66" s="46">
        <f>D66+E66</f>
        <v>12219.79</v>
      </c>
      <c r="G66" s="56"/>
    </row>
    <row r="67" spans="1:7">
      <c r="A67" s="98" t="s">
        <v>613</v>
      </c>
      <c r="B67" s="122" t="s">
        <v>551</v>
      </c>
      <c r="C67" s="100"/>
      <c r="D67" s="105">
        <v>65696</v>
      </c>
      <c r="E67" s="105">
        <v>13796.16</v>
      </c>
      <c r="F67" s="105">
        <v>79492.160000000003</v>
      </c>
      <c r="G67" s="86"/>
    </row>
    <row r="68" spans="1:7">
      <c r="A68" s="83" t="s">
        <v>628</v>
      </c>
      <c r="B68" s="120" t="s">
        <v>633</v>
      </c>
      <c r="C68" s="86"/>
      <c r="D68" s="93">
        <v>5490</v>
      </c>
      <c r="E68" s="93">
        <v>1152.9000000000001</v>
      </c>
      <c r="F68" s="93">
        <f>D68+E68</f>
        <v>6642.9</v>
      </c>
      <c r="G68" s="86"/>
    </row>
    <row r="69" spans="1:7">
      <c r="A69" s="83" t="s">
        <v>461</v>
      </c>
      <c r="B69" s="120" t="s">
        <v>366</v>
      </c>
      <c r="C69" s="87"/>
      <c r="D69" s="93">
        <v>6987.61</v>
      </c>
      <c r="E69" s="93">
        <v>1467.39</v>
      </c>
      <c r="F69" s="93">
        <f>D69+E69</f>
        <v>8455</v>
      </c>
      <c r="G69" s="86"/>
    </row>
    <row r="70" spans="1:7">
      <c r="A70" s="83" t="s">
        <v>446</v>
      </c>
      <c r="B70" s="120" t="s">
        <v>314</v>
      </c>
      <c r="C70" s="87"/>
      <c r="D70" s="93">
        <v>29900</v>
      </c>
      <c r="E70" s="93">
        <v>6297.9</v>
      </c>
      <c r="F70" s="93">
        <f>D70+E70</f>
        <v>36197.9</v>
      </c>
      <c r="G70" s="86"/>
    </row>
    <row r="71" spans="1:7">
      <c r="A71" s="98" t="s">
        <v>620</v>
      </c>
      <c r="B71" s="122" t="s">
        <v>586</v>
      </c>
      <c r="C71" s="100"/>
      <c r="D71" s="105">
        <v>200000</v>
      </c>
      <c r="E71" s="105">
        <v>42000</v>
      </c>
      <c r="F71" s="105">
        <v>242000</v>
      </c>
      <c r="G71" s="86"/>
    </row>
    <row r="72" spans="1:7">
      <c r="A72" s="111" t="s">
        <v>463</v>
      </c>
      <c r="B72" s="121" t="s">
        <v>376</v>
      </c>
      <c r="C72" s="100"/>
      <c r="D72" s="105">
        <v>28700</v>
      </c>
      <c r="E72" s="105">
        <v>6027</v>
      </c>
      <c r="F72" s="105">
        <f t="shared" ref="F72:F77" si="4">D72+E72</f>
        <v>34727</v>
      </c>
      <c r="G72" s="86" t="s">
        <v>478</v>
      </c>
    </row>
    <row r="73" spans="1:7">
      <c r="A73" s="83" t="s">
        <v>460</v>
      </c>
      <c r="B73" s="120" t="s">
        <v>363</v>
      </c>
      <c r="C73" s="87"/>
      <c r="D73" s="93">
        <v>4503.55</v>
      </c>
      <c r="E73" s="93">
        <v>945.75</v>
      </c>
      <c r="F73" s="93">
        <f t="shared" si="4"/>
        <v>5449.3</v>
      </c>
      <c r="G73" s="86"/>
    </row>
    <row r="74" spans="1:7">
      <c r="A74" s="83" t="s">
        <v>432</v>
      </c>
      <c r="B74" s="120" t="s">
        <v>227</v>
      </c>
      <c r="C74" s="87"/>
      <c r="D74" s="93">
        <v>76363.64</v>
      </c>
      <c r="E74" s="93">
        <v>16036.36</v>
      </c>
      <c r="F74" s="93">
        <f t="shared" si="4"/>
        <v>92400</v>
      </c>
      <c r="G74" s="86"/>
    </row>
    <row r="75" spans="1:7">
      <c r="A75" s="83" t="s">
        <v>434</v>
      </c>
      <c r="B75" s="120" t="s">
        <v>248</v>
      </c>
      <c r="C75" s="87"/>
      <c r="D75" s="93">
        <v>41281.81</v>
      </c>
      <c r="E75" s="93">
        <v>4128.18</v>
      </c>
      <c r="F75" s="93">
        <f t="shared" si="4"/>
        <v>45409.99</v>
      </c>
      <c r="G75" s="86" t="s">
        <v>478</v>
      </c>
    </row>
    <row r="76" spans="1:7">
      <c r="A76" s="48" t="s">
        <v>211</v>
      </c>
      <c r="B76" s="63" t="s">
        <v>179</v>
      </c>
      <c r="C76" s="58"/>
      <c r="D76" s="46">
        <v>91741.119999999995</v>
      </c>
      <c r="E76" s="46">
        <v>24386.880000000001</v>
      </c>
      <c r="F76" s="46">
        <f t="shared" si="4"/>
        <v>116128</v>
      </c>
      <c r="G76" s="56"/>
    </row>
    <row r="77" spans="1:7">
      <c r="A77" s="48" t="s">
        <v>213</v>
      </c>
      <c r="B77" s="63" t="s">
        <v>191</v>
      </c>
      <c r="C77" s="58"/>
      <c r="D77" s="46">
        <v>17308</v>
      </c>
      <c r="E77" s="46">
        <v>3634.68</v>
      </c>
      <c r="F77" s="46">
        <f t="shared" si="4"/>
        <v>20942.68</v>
      </c>
      <c r="G77" s="56"/>
    </row>
    <row r="78" spans="1:7">
      <c r="A78" s="84" t="s">
        <v>610</v>
      </c>
      <c r="B78" s="120" t="s">
        <v>535</v>
      </c>
      <c r="C78" s="87"/>
      <c r="D78" s="93">
        <v>1985.3</v>
      </c>
      <c r="E78" s="93">
        <v>416.91</v>
      </c>
      <c r="F78" s="93">
        <v>2402.21</v>
      </c>
      <c r="G78" s="86"/>
    </row>
    <row r="79" spans="1:7">
      <c r="A79" s="84" t="s">
        <v>614</v>
      </c>
      <c r="B79" s="120" t="s">
        <v>556</v>
      </c>
      <c r="C79" s="87"/>
      <c r="D79" s="93">
        <v>135995.07</v>
      </c>
      <c r="E79" s="93">
        <v>28558.959999999999</v>
      </c>
      <c r="F79" s="93">
        <v>164554.03</v>
      </c>
      <c r="G79" s="86"/>
    </row>
    <row r="80" spans="1:7">
      <c r="A80" s="84" t="s">
        <v>612</v>
      </c>
      <c r="B80" s="119" t="s">
        <v>545</v>
      </c>
      <c r="C80" s="87"/>
      <c r="D80" s="93">
        <v>62400</v>
      </c>
      <c r="E80" s="93">
        <v>13104</v>
      </c>
      <c r="F80" s="93">
        <v>75504</v>
      </c>
      <c r="G80" s="86"/>
    </row>
    <row r="81" spans="1:7">
      <c r="A81" s="155" t="s">
        <v>674</v>
      </c>
      <c r="B81" s="157" t="s">
        <v>676</v>
      </c>
      <c r="C81" s="159"/>
      <c r="D81" s="160">
        <v>17629.919999999998</v>
      </c>
      <c r="E81" s="160">
        <v>3702.28</v>
      </c>
      <c r="F81" s="46" t="e">
        <f>[3]!Tabla19123474481771229[[#This Row],[Canon]]+[3]!Tabla19123474481771229[[#This Row],[Precio de adjudicación 
sin IVA]]+[3]!Tabla19123474481771229[[#This Row],[IVA]]</f>
        <v>#REF!</v>
      </c>
      <c r="G81" s="86"/>
    </row>
    <row r="82" spans="1:7">
      <c r="A82" s="83" t="s">
        <v>439</v>
      </c>
      <c r="B82" s="120" t="s">
        <v>276</v>
      </c>
      <c r="C82" s="87"/>
      <c r="D82" s="93">
        <v>338274.3</v>
      </c>
      <c r="E82" s="93">
        <v>71037.600000000006</v>
      </c>
      <c r="F82" s="93">
        <f>D82+E82</f>
        <v>409311.9</v>
      </c>
      <c r="G82" s="86"/>
    </row>
    <row r="83" spans="1:7">
      <c r="A83" s="83" t="s">
        <v>625</v>
      </c>
      <c r="B83" s="119" t="s">
        <v>605</v>
      </c>
      <c r="C83" s="87"/>
      <c r="D83" s="93">
        <v>25309.08</v>
      </c>
      <c r="E83" s="93">
        <v>5314.91</v>
      </c>
      <c r="F83" s="93">
        <v>30623.99</v>
      </c>
      <c r="G83" s="86"/>
    </row>
    <row r="84" spans="1:7">
      <c r="A84" s="83" t="s">
        <v>626</v>
      </c>
      <c r="B84" s="119" t="s">
        <v>605</v>
      </c>
      <c r="C84" s="87"/>
      <c r="D84" s="93">
        <v>33014.28</v>
      </c>
      <c r="E84" s="93">
        <v>6933</v>
      </c>
      <c r="F84" s="93">
        <v>39947.279999999999</v>
      </c>
      <c r="G84" s="86"/>
    </row>
    <row r="85" spans="1:7">
      <c r="A85" s="83" t="s">
        <v>457</v>
      </c>
      <c r="B85" s="120" t="s">
        <v>355</v>
      </c>
      <c r="C85" s="87"/>
      <c r="D85" s="93">
        <v>24910</v>
      </c>
      <c r="E85" s="93">
        <v>5231.1000000000004</v>
      </c>
      <c r="F85" s="93">
        <f>D85+E85</f>
        <v>30141.1</v>
      </c>
      <c r="G85" s="86"/>
    </row>
    <row r="86" spans="1:7">
      <c r="A86" s="155" t="s">
        <v>673</v>
      </c>
      <c r="B86" s="157" t="s">
        <v>675</v>
      </c>
      <c r="C86" s="159"/>
      <c r="D86" s="160">
        <v>17945</v>
      </c>
      <c r="E86" s="160">
        <v>3768.45</v>
      </c>
      <c r="F86" s="46" t="e">
        <f>[3]!Tabla19123474481771229[[#This Row],[Canon]]+[3]!Tabla19123474481771229[[#This Row],[Precio de adjudicación 
sin IVA]]+[3]!Tabla19123474481771229[[#This Row],[IVA]]</f>
        <v>#REF!</v>
      </c>
      <c r="G86" s="86"/>
    </row>
    <row r="87" spans="1:7">
      <c r="A87" s="83" t="s">
        <v>451</v>
      </c>
      <c r="B87" s="120" t="s">
        <v>335</v>
      </c>
      <c r="C87" s="87"/>
      <c r="D87" s="93">
        <v>109950.72</v>
      </c>
      <c r="E87" s="93">
        <v>23089.65</v>
      </c>
      <c r="F87" s="93">
        <f t="shared" ref="F87:F92" si="5">D87+E87</f>
        <v>133040.37</v>
      </c>
      <c r="G87" s="86"/>
    </row>
    <row r="88" spans="1:7">
      <c r="A88" s="83" t="s">
        <v>452</v>
      </c>
      <c r="B88" s="120" t="s">
        <v>335</v>
      </c>
      <c r="C88" s="87"/>
      <c r="D88" s="93">
        <v>54889</v>
      </c>
      <c r="E88" s="93">
        <v>11526.69</v>
      </c>
      <c r="F88" s="93">
        <f t="shared" si="5"/>
        <v>66415.69</v>
      </c>
      <c r="G88" s="86"/>
    </row>
    <row r="89" spans="1:7">
      <c r="A89" s="153" t="s">
        <v>216</v>
      </c>
      <c r="B89" s="156" t="s">
        <v>207</v>
      </c>
      <c r="C89" s="158"/>
      <c r="D89" s="144">
        <v>377929.37</v>
      </c>
      <c r="E89" s="144">
        <v>79365.17</v>
      </c>
      <c r="F89" s="144">
        <f t="shared" si="5"/>
        <v>457294.54</v>
      </c>
      <c r="G89" s="129"/>
    </row>
    <row r="90" spans="1:7">
      <c r="A90" s="153" t="s">
        <v>210</v>
      </c>
      <c r="B90" s="156" t="s">
        <v>169</v>
      </c>
      <c r="C90" s="158"/>
      <c r="D90" s="144">
        <v>230975.2</v>
      </c>
      <c r="E90" s="144">
        <v>48504.79</v>
      </c>
      <c r="F90" s="144">
        <f t="shared" si="5"/>
        <v>279479.99</v>
      </c>
      <c r="G90" s="129"/>
    </row>
    <row r="91" spans="1:7">
      <c r="A91" s="111" t="s">
        <v>239</v>
      </c>
      <c r="B91" s="121" t="s">
        <v>242</v>
      </c>
      <c r="C91" s="100"/>
      <c r="D91" s="105">
        <v>37191.18</v>
      </c>
      <c r="E91" s="105">
        <v>4997.16</v>
      </c>
      <c r="F91" s="105">
        <f t="shared" si="5"/>
        <v>42188.34</v>
      </c>
      <c r="G91" s="104"/>
    </row>
    <row r="92" spans="1:7">
      <c r="A92" s="111" t="s">
        <v>448</v>
      </c>
      <c r="B92" s="121" t="s">
        <v>320</v>
      </c>
      <c r="C92" s="100"/>
      <c r="D92" s="105">
        <v>13600</v>
      </c>
      <c r="E92" s="105">
        <v>2856</v>
      </c>
      <c r="F92" s="93">
        <f t="shared" si="5"/>
        <v>16456</v>
      </c>
      <c r="G92" s="104"/>
    </row>
  </sheetData>
  <sheetProtection password="CC3D" sheet="1" objects="1" scenarios="1"/>
  <hyperlinks>
    <hyperlink ref="B9" r:id="rId1" display="https://contrataciondelestado.es/wps/myportal/!ut/p/b1/jdDLDoIwEAXQb_EDyExbWsoSK6UgvhWlG9KFMRofG-P3W4wrE6uzm-Tc3MmAhTYiAhMqJeMp7MBe3eN4cPfj7erO_W5FF-czpbShiPmEITVJIXOmENfCg9YDzlTcVM1crMoCsTR6VG8Ix4KK__L4ZTIM5mv2zn8DnP7XHyj4kd-CDZL-ghcIvegFAj-YmttlD61nSZc1-SIrU4bFMNVIK17zCpe-N4Y1tONPNVsJ4tVcmamRBCXpVQ0Xe9Zap-UpdpHLBoMnEXvRVg!!/dl4/d5/L2dBISEvZ0FBIS9nQSEh/pw/Z7_AVEQAI930GB9F02J5L5J0R2004/act/id=9E0imWdacXQ/p=javax.servlet.include.path_info=QCPjspQCPdetalleQCPMainDetalle.jsp/496587978737/-/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F8"/>
  <sheetViews>
    <sheetView windowProtection="1" workbookViewId="0">
      <selection sqref="A1:XFD1048576"/>
    </sheetView>
  </sheetViews>
  <sheetFormatPr baseColWidth="10" defaultRowHeight="14.4"/>
  <cols>
    <col min="2" max="3" width="26" bestFit="1" customWidth="1"/>
    <col min="4" max="4" width="15.5546875" customWidth="1"/>
    <col min="5" max="5" width="14.33203125" bestFit="1" customWidth="1"/>
    <col min="6" max="6" width="13" customWidth="1"/>
  </cols>
  <sheetData>
    <row r="1" spans="1:6" ht="57" customHeight="1">
      <c r="A1" s="203" t="s">
        <v>525</v>
      </c>
      <c r="B1" s="203"/>
      <c r="C1" s="203"/>
      <c r="D1" s="203"/>
      <c r="E1" s="203"/>
      <c r="F1" s="203"/>
    </row>
    <row r="2" spans="1:6" ht="28.8">
      <c r="A2" s="202"/>
      <c r="B2" s="36" t="s">
        <v>144</v>
      </c>
      <c r="C2" s="36" t="s">
        <v>145</v>
      </c>
      <c r="D2" s="36" t="s">
        <v>147</v>
      </c>
      <c r="E2" s="36" t="s">
        <v>146</v>
      </c>
      <c r="F2" s="36" t="s">
        <v>139</v>
      </c>
    </row>
    <row r="3" spans="1:6">
      <c r="A3" s="202"/>
      <c r="B3" s="21" t="s">
        <v>187</v>
      </c>
      <c r="C3" s="37">
        <f>'Datos NO publicar'!H5</f>
        <v>24</v>
      </c>
      <c r="D3" s="43">
        <f>(E3+F3)/($F$8+$E$8)</f>
        <v>0.11143199383238514</v>
      </c>
      <c r="E3" s="39">
        <f>'Datos NO publicar'!J5</f>
        <v>991124.4500000003</v>
      </c>
      <c r="F3" s="39">
        <f>'Datos NO publicar'!I5</f>
        <v>0</v>
      </c>
    </row>
    <row r="4" spans="1:6">
      <c r="A4" s="202"/>
      <c r="B4" s="21" t="s">
        <v>25</v>
      </c>
      <c r="C4" s="37">
        <f>'Datos NO publicar'!H6</f>
        <v>5</v>
      </c>
      <c r="D4" s="43">
        <f>(E4+F4)/($F$8+$E$8)</f>
        <v>0.33488972701759795</v>
      </c>
      <c r="E4" s="39">
        <f>'Datos NO publicar'!J6</f>
        <v>2978654.38</v>
      </c>
      <c r="F4" s="39">
        <f>'Datos NO publicar'!I6</f>
        <v>0</v>
      </c>
    </row>
    <row r="5" spans="1:6">
      <c r="A5" s="202"/>
      <c r="B5" s="21" t="s">
        <v>45</v>
      </c>
      <c r="C5" s="37">
        <f>'Datos NO publicar'!H7</f>
        <v>17</v>
      </c>
      <c r="D5" s="43">
        <f>(E5+F5)/($F$8+$E$8)</f>
        <v>6.0513671257544803E-2</v>
      </c>
      <c r="E5" s="39">
        <f>'Datos NO publicar'!J7</f>
        <v>538234.81999999995</v>
      </c>
      <c r="F5" s="39">
        <f>'Datos NO publicar'!I7</f>
        <v>0</v>
      </c>
    </row>
    <row r="6" spans="1:6">
      <c r="A6" s="202"/>
      <c r="B6" s="21" t="s">
        <v>30</v>
      </c>
      <c r="C6" s="37">
        <f>'Datos NO publicar'!H8</f>
        <v>34</v>
      </c>
      <c r="D6" s="43">
        <f>(E6+F6)/($F$8+$E$8)</f>
        <v>0.479764916830419</v>
      </c>
      <c r="E6" s="39">
        <f>'Datos NO publicar'!J8</f>
        <v>4267237.1099999994</v>
      </c>
      <c r="F6" s="39">
        <f>'Datos NO publicar'!I8</f>
        <v>0</v>
      </c>
    </row>
    <row r="7" spans="1:6">
      <c r="A7" s="202"/>
      <c r="B7" s="19" t="s">
        <v>524</v>
      </c>
      <c r="C7" s="37">
        <f>'Datos NO publicar'!H9</f>
        <v>11</v>
      </c>
      <c r="D7" s="43">
        <f>(E7+F7)/($F$8+$E$8)</f>
        <v>1.3399691062053055E-2</v>
      </c>
      <c r="E7" s="39">
        <f>'Datos NO publicar'!J9</f>
        <v>119182.65999999999</v>
      </c>
      <c r="F7" s="39">
        <f>'Datos NO publicar'!I9</f>
        <v>0</v>
      </c>
    </row>
    <row r="8" spans="1:6">
      <c r="A8" s="40"/>
      <c r="B8" s="38" t="s">
        <v>148</v>
      </c>
      <c r="C8" s="38">
        <f>SUM(C3:C7)</f>
        <v>91</v>
      </c>
      <c r="D8" s="41">
        <f>SUM(D3:D7)</f>
        <v>1</v>
      </c>
      <c r="E8" s="42">
        <f>SUM(E3:E7)</f>
        <v>8894433.4199999999</v>
      </c>
      <c r="F8" s="42">
        <f>SUM(F3:F7)</f>
        <v>0</v>
      </c>
    </row>
  </sheetData>
  <sheetProtection password="CC3D" sheet="1" objects="1" scenarios="1"/>
  <mergeCells count="2">
    <mergeCell ref="A2:A7"/>
    <mergeCell ref="A1:F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2"/>
  <sheetViews>
    <sheetView windowProtection="1" workbookViewId="0">
      <selection sqref="A1:XFD1048576"/>
    </sheetView>
  </sheetViews>
  <sheetFormatPr baseColWidth="10" defaultRowHeight="14.4"/>
  <cols>
    <col min="1" max="1" width="15.44140625" customWidth="1"/>
    <col min="2" max="2" width="15" customWidth="1"/>
    <col min="3" max="3" width="14.109375" bestFit="1" customWidth="1"/>
    <col min="4" max="4" width="50" customWidth="1"/>
    <col min="5" max="5" width="38" bestFit="1" customWidth="1"/>
    <col min="6" max="6" width="61.109375" customWidth="1"/>
  </cols>
  <sheetData>
    <row r="1" spans="1:6" ht="27.6">
      <c r="A1" s="44" t="s">
        <v>149</v>
      </c>
      <c r="B1" s="44" t="s">
        <v>150</v>
      </c>
      <c r="C1" s="44" t="s">
        <v>136</v>
      </c>
      <c r="D1" s="44" t="s">
        <v>1</v>
      </c>
      <c r="E1" s="44" t="s">
        <v>151</v>
      </c>
      <c r="F1" s="44" t="s">
        <v>152</v>
      </c>
    </row>
    <row r="2" spans="1:6" ht="27.6">
      <c r="A2" s="75">
        <v>44378</v>
      </c>
      <c r="B2" s="76">
        <v>2021</v>
      </c>
      <c r="C2" s="76" t="s">
        <v>480</v>
      </c>
      <c r="D2" s="77" t="s">
        <v>481</v>
      </c>
      <c r="E2" s="78" t="s">
        <v>482</v>
      </c>
      <c r="F2" s="78" t="s">
        <v>483</v>
      </c>
    </row>
    <row r="3" spans="1:6" ht="42">
      <c r="A3" s="75">
        <v>44411</v>
      </c>
      <c r="B3" s="76">
        <v>2021</v>
      </c>
      <c r="C3" s="76" t="s">
        <v>484</v>
      </c>
      <c r="D3" s="77" t="s">
        <v>485</v>
      </c>
      <c r="E3" s="78" t="s">
        <v>486</v>
      </c>
      <c r="F3" s="78" t="s">
        <v>487</v>
      </c>
    </row>
    <row r="4" spans="1:6" ht="42">
      <c r="A4" s="75">
        <v>44428</v>
      </c>
      <c r="B4" s="76">
        <v>2021</v>
      </c>
      <c r="C4" s="76" t="s">
        <v>521</v>
      </c>
      <c r="D4" s="77" t="s">
        <v>488</v>
      </c>
      <c r="E4" s="78" t="s">
        <v>489</v>
      </c>
      <c r="F4" s="78" t="s">
        <v>490</v>
      </c>
    </row>
    <row r="5" spans="1:6" ht="42">
      <c r="A5" s="75">
        <v>44431</v>
      </c>
      <c r="B5" s="76">
        <v>2021</v>
      </c>
      <c r="C5" s="76" t="s">
        <v>491</v>
      </c>
      <c r="D5" s="77" t="s">
        <v>492</v>
      </c>
      <c r="E5" s="78" t="s">
        <v>482</v>
      </c>
      <c r="F5" s="78" t="s">
        <v>493</v>
      </c>
    </row>
    <row r="6" spans="1:6" ht="45.6">
      <c r="A6" s="75">
        <v>44431</v>
      </c>
      <c r="B6" s="76">
        <v>2021</v>
      </c>
      <c r="C6" s="76" t="s">
        <v>494</v>
      </c>
      <c r="D6" s="79" t="s">
        <v>495</v>
      </c>
      <c r="E6" s="78" t="s">
        <v>496</v>
      </c>
      <c r="F6" s="78" t="s">
        <v>497</v>
      </c>
    </row>
    <row r="7" spans="1:6" ht="28.2">
      <c r="A7" s="75">
        <v>44447</v>
      </c>
      <c r="B7" s="76">
        <v>2021</v>
      </c>
      <c r="C7" s="76" t="s">
        <v>498</v>
      </c>
      <c r="D7" s="77" t="s">
        <v>499</v>
      </c>
      <c r="E7" s="78" t="s">
        <v>500</v>
      </c>
      <c r="F7" s="78" t="s">
        <v>501</v>
      </c>
    </row>
    <row r="8" spans="1:6" ht="28.2">
      <c r="A8" s="75">
        <v>44495</v>
      </c>
      <c r="B8" s="76">
        <v>2021</v>
      </c>
      <c r="C8" s="76" t="s">
        <v>502</v>
      </c>
      <c r="D8" s="77" t="s">
        <v>503</v>
      </c>
      <c r="E8" s="78" t="s">
        <v>504</v>
      </c>
      <c r="F8" s="78" t="s">
        <v>505</v>
      </c>
    </row>
    <row r="9" spans="1:6" ht="42">
      <c r="A9" s="75">
        <v>44509</v>
      </c>
      <c r="B9" s="76">
        <v>2021</v>
      </c>
      <c r="C9" s="76" t="s">
        <v>522</v>
      </c>
      <c r="D9" s="77" t="s">
        <v>506</v>
      </c>
      <c r="E9" s="78" t="s">
        <v>507</v>
      </c>
      <c r="F9" s="78" t="s">
        <v>508</v>
      </c>
    </row>
    <row r="10" spans="1:6" ht="28.2">
      <c r="A10" s="75">
        <v>44530</v>
      </c>
      <c r="B10" s="76">
        <v>2021</v>
      </c>
      <c r="C10" s="76" t="s">
        <v>509</v>
      </c>
      <c r="D10" s="77" t="s">
        <v>510</v>
      </c>
      <c r="E10" s="78" t="s">
        <v>511</v>
      </c>
      <c r="F10" s="78" t="s">
        <v>512</v>
      </c>
    </row>
    <row r="11" spans="1:6" ht="28.2">
      <c r="A11" s="75">
        <v>44543</v>
      </c>
      <c r="B11" s="76">
        <v>2021</v>
      </c>
      <c r="C11" s="76" t="s">
        <v>513</v>
      </c>
      <c r="D11" s="77" t="s">
        <v>514</v>
      </c>
      <c r="E11" s="78" t="s">
        <v>515</v>
      </c>
      <c r="F11" s="78" t="s">
        <v>516</v>
      </c>
    </row>
    <row r="12" spans="1:6" ht="28.2">
      <c r="A12" s="75">
        <v>44545</v>
      </c>
      <c r="B12" s="76">
        <v>2021</v>
      </c>
      <c r="C12" s="76" t="s">
        <v>517</v>
      </c>
      <c r="D12" s="77" t="s">
        <v>518</v>
      </c>
      <c r="E12" s="78" t="s">
        <v>519</v>
      </c>
      <c r="F12" s="78" t="s">
        <v>520</v>
      </c>
    </row>
  </sheetData>
  <sheetProtection password="CC3D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93"/>
  <sheetViews>
    <sheetView windowProtection="1" topLeftCell="B1" workbookViewId="0">
      <selection activeCell="G17" sqref="G17"/>
    </sheetView>
  </sheetViews>
  <sheetFormatPr baseColWidth="10" defaultRowHeight="14.4"/>
  <cols>
    <col min="2" max="2" width="51.88671875" customWidth="1"/>
    <col min="3" max="3" width="22.5546875" customWidth="1"/>
    <col min="4" max="4" width="14" bestFit="1" customWidth="1"/>
    <col min="5" max="6" width="14.33203125" bestFit="1" customWidth="1"/>
    <col min="7" max="7" width="20.33203125" customWidth="1"/>
    <col min="9" max="9" width="15.33203125" bestFit="1" customWidth="1"/>
    <col min="10" max="11" width="14.33203125" bestFit="1" customWidth="1"/>
  </cols>
  <sheetData>
    <row r="1" spans="1:11" ht="22.8">
      <c r="A1" s="26" t="s">
        <v>136</v>
      </c>
      <c r="B1" s="18"/>
      <c r="C1" s="28" t="s">
        <v>2</v>
      </c>
      <c r="D1" s="31" t="s">
        <v>137</v>
      </c>
      <c r="E1" s="30" t="s">
        <v>138</v>
      </c>
      <c r="F1" s="32" t="s">
        <v>16</v>
      </c>
      <c r="G1" s="2"/>
      <c r="H1" s="2"/>
      <c r="I1" s="2"/>
      <c r="J1" s="2"/>
      <c r="K1" s="2"/>
    </row>
    <row r="2" spans="1:11" ht="21" customHeight="1">
      <c r="A2" s="26"/>
      <c r="B2" s="27"/>
      <c r="C2" s="29"/>
      <c r="D2" s="31">
        <f>SUM(D3:D76)</f>
        <v>0</v>
      </c>
      <c r="E2" s="82">
        <f>SUM(E3:E100)</f>
        <v>8894433.4199999981</v>
      </c>
      <c r="F2" s="82">
        <f>SUM(F3:F76)</f>
        <v>1284256.4599999997</v>
      </c>
      <c r="G2" s="2"/>
      <c r="H2" s="2"/>
      <c r="I2" s="2"/>
      <c r="J2" s="2"/>
      <c r="K2" s="2"/>
    </row>
    <row r="3" spans="1:11">
      <c r="A3" s="9" t="s">
        <v>37</v>
      </c>
      <c r="B3" s="64" t="s">
        <v>163</v>
      </c>
      <c r="C3" s="66" t="s">
        <v>45</v>
      </c>
      <c r="D3" s="69"/>
      <c r="E3" s="70">
        <v>1603.2</v>
      </c>
      <c r="F3" s="70">
        <v>0</v>
      </c>
      <c r="G3" s="19"/>
      <c r="H3" s="2"/>
      <c r="I3" s="2"/>
      <c r="J3" s="2"/>
      <c r="K3" s="2"/>
    </row>
    <row r="4" spans="1:11">
      <c r="A4" s="9" t="s">
        <v>38</v>
      </c>
      <c r="B4" s="65" t="s">
        <v>164</v>
      </c>
      <c r="C4" s="67" t="s">
        <v>45</v>
      </c>
      <c r="D4" s="71"/>
      <c r="E4" s="72">
        <v>897</v>
      </c>
      <c r="F4" s="72">
        <v>0</v>
      </c>
      <c r="G4" s="19"/>
      <c r="H4" s="20"/>
      <c r="I4" s="24" t="s">
        <v>139</v>
      </c>
      <c r="J4" s="24" t="s">
        <v>140</v>
      </c>
      <c r="K4" s="24" t="s">
        <v>16</v>
      </c>
    </row>
    <row r="5" spans="1:11">
      <c r="A5" s="9" t="s">
        <v>39</v>
      </c>
      <c r="B5" s="64" t="s">
        <v>165</v>
      </c>
      <c r="C5" s="66" t="s">
        <v>45</v>
      </c>
      <c r="D5" s="69"/>
      <c r="E5" s="70">
        <v>1200</v>
      </c>
      <c r="F5" s="70">
        <v>0</v>
      </c>
      <c r="G5" s="66" t="s">
        <v>187</v>
      </c>
      <c r="H5" s="21">
        <f>COUNTIF($C$3:$C$100,G5)</f>
        <v>24</v>
      </c>
      <c r="I5" s="22">
        <f>SUMIF($C$4:$C$100,G5,$D$4:$D$100)</f>
        <v>0</v>
      </c>
      <c r="J5" s="23">
        <f>SUMIF($C$3:$C$100,G5,$E$3:$E$100)</f>
        <v>991124.4500000003</v>
      </c>
      <c r="K5" s="23">
        <f>SUMIF($C$3:$C$100,G5,$F$3:$F$100)</f>
        <v>185450.93</v>
      </c>
    </row>
    <row r="6" spans="1:11">
      <c r="A6" s="9" t="s">
        <v>40</v>
      </c>
      <c r="B6" s="65" t="s">
        <v>166</v>
      </c>
      <c r="C6" s="67" t="s">
        <v>45</v>
      </c>
      <c r="D6" s="71"/>
      <c r="E6" s="72">
        <v>1336</v>
      </c>
      <c r="F6" s="72">
        <v>0</v>
      </c>
      <c r="G6" s="21" t="s">
        <v>25</v>
      </c>
      <c r="H6" s="21">
        <f t="shared" ref="H6:H9" si="0">COUNTIF($C$3:$C$100,G6)</f>
        <v>5</v>
      </c>
      <c r="I6" s="22">
        <f t="shared" ref="I6:I9" si="1">SUMIF($C$4:$C$100,G6,$D$4:$D$100)</f>
        <v>0</v>
      </c>
      <c r="J6" s="23">
        <f t="shared" ref="J6:J9" si="2">SUMIF($C$3:$C$100,G6,$E$3:$E$100)</f>
        <v>2978654.38</v>
      </c>
      <c r="K6" s="23">
        <f t="shared" ref="K6:K9" si="3">SUMIF($C$3:$C$100,G6,$F$3:$F$100)</f>
        <v>630638.66999999993</v>
      </c>
    </row>
    <row r="7" spans="1:11">
      <c r="A7" s="9" t="s">
        <v>135</v>
      </c>
      <c r="B7" s="64" t="s">
        <v>210</v>
      </c>
      <c r="C7" s="80" t="s">
        <v>25</v>
      </c>
      <c r="D7" s="73"/>
      <c r="E7" s="70">
        <v>230975.2</v>
      </c>
      <c r="F7" s="70">
        <v>48504.79</v>
      </c>
      <c r="G7" s="21" t="s">
        <v>45</v>
      </c>
      <c r="H7" s="21">
        <f t="shared" si="0"/>
        <v>17</v>
      </c>
      <c r="I7" s="22">
        <f t="shared" si="1"/>
        <v>0</v>
      </c>
      <c r="J7" s="23">
        <f t="shared" si="2"/>
        <v>538234.81999999995</v>
      </c>
      <c r="K7" s="23">
        <f t="shared" si="3"/>
        <v>106764.56</v>
      </c>
    </row>
    <row r="8" spans="1:11">
      <c r="A8" s="9" t="s">
        <v>41</v>
      </c>
      <c r="B8" s="65" t="s">
        <v>523</v>
      </c>
      <c r="C8" s="81" t="s">
        <v>25</v>
      </c>
      <c r="D8" s="74"/>
      <c r="E8" s="72">
        <v>11310</v>
      </c>
      <c r="F8" s="72">
        <v>2375.1</v>
      </c>
      <c r="G8" s="21" t="s">
        <v>30</v>
      </c>
      <c r="H8" s="21">
        <f t="shared" si="0"/>
        <v>34</v>
      </c>
      <c r="I8" s="22">
        <f t="shared" si="1"/>
        <v>0</v>
      </c>
      <c r="J8" s="23">
        <f t="shared" si="2"/>
        <v>4267237.1099999994</v>
      </c>
      <c r="K8" s="23">
        <f t="shared" si="3"/>
        <v>891961</v>
      </c>
    </row>
    <row r="9" spans="1:11">
      <c r="A9" s="9" t="s">
        <v>42</v>
      </c>
      <c r="B9" s="64" t="s">
        <v>211</v>
      </c>
      <c r="C9" s="80" t="s">
        <v>25</v>
      </c>
      <c r="D9" s="73"/>
      <c r="E9" s="70">
        <v>91741.119999999995</v>
      </c>
      <c r="F9" s="70">
        <v>24386.880000000001</v>
      </c>
      <c r="G9" s="68" t="s">
        <v>251</v>
      </c>
      <c r="H9" s="21">
        <f t="shared" si="0"/>
        <v>11</v>
      </c>
      <c r="I9" s="22">
        <f t="shared" si="1"/>
        <v>0</v>
      </c>
      <c r="J9" s="23">
        <f t="shared" si="2"/>
        <v>119182.65999999999</v>
      </c>
      <c r="K9" s="23">
        <f t="shared" si="3"/>
        <v>25028.350000000002</v>
      </c>
    </row>
    <row r="10" spans="1:11">
      <c r="A10" s="10" t="s">
        <v>70</v>
      </c>
      <c r="B10" s="65" t="s">
        <v>212</v>
      </c>
      <c r="C10" s="67" t="s">
        <v>45</v>
      </c>
      <c r="D10" s="74"/>
      <c r="E10" s="72">
        <v>185161.73</v>
      </c>
      <c r="F10" s="72">
        <v>38883.96</v>
      </c>
      <c r="G10" s="24" t="s">
        <v>141</v>
      </c>
      <c r="H10" s="24">
        <f>SUM(H5:H9)</f>
        <v>91</v>
      </c>
      <c r="I10" s="25">
        <f>SUM(I5:I9)</f>
        <v>0</v>
      </c>
      <c r="J10" s="25">
        <f>SUM(J5:J9)</f>
        <v>8894433.4199999999</v>
      </c>
      <c r="K10" s="25">
        <f>SUM(K5:K9)</f>
        <v>1839843.51</v>
      </c>
    </row>
    <row r="11" spans="1:11">
      <c r="A11" s="12" t="s">
        <v>71</v>
      </c>
      <c r="B11" s="64" t="s">
        <v>213</v>
      </c>
      <c r="C11" s="66" t="s">
        <v>187</v>
      </c>
      <c r="D11" s="73"/>
      <c r="E11" s="70">
        <v>17308</v>
      </c>
      <c r="F11" s="70">
        <v>3634.68</v>
      </c>
      <c r="G11" s="2"/>
      <c r="H11" s="2"/>
      <c r="I11" s="2"/>
      <c r="J11" s="2"/>
      <c r="K11" s="2"/>
    </row>
    <row r="12" spans="1:11">
      <c r="A12" s="10" t="s">
        <v>72</v>
      </c>
      <c r="B12" s="65" t="s">
        <v>214</v>
      </c>
      <c r="C12" s="68" t="s">
        <v>251</v>
      </c>
      <c r="D12" s="74"/>
      <c r="E12" s="72">
        <v>10099</v>
      </c>
      <c r="F12" s="72">
        <v>2120.79</v>
      </c>
      <c r="G12" s="2"/>
      <c r="H12" s="2"/>
      <c r="I12" s="2"/>
      <c r="J12" s="2"/>
      <c r="K12" s="2"/>
    </row>
    <row r="13" spans="1:11">
      <c r="A13" s="10" t="s">
        <v>73</v>
      </c>
      <c r="B13" s="64" t="s">
        <v>215</v>
      </c>
      <c r="C13" s="66" t="s">
        <v>30</v>
      </c>
      <c r="D13" s="73"/>
      <c r="E13" s="70">
        <v>15348.44</v>
      </c>
      <c r="F13" s="70">
        <v>3223.17</v>
      </c>
      <c r="G13" s="2"/>
      <c r="H13" s="2"/>
      <c r="I13" s="2"/>
      <c r="J13" s="2"/>
      <c r="K13" s="2"/>
    </row>
    <row r="14" spans="1:11">
      <c r="A14" s="10" t="s">
        <v>74</v>
      </c>
      <c r="B14" s="65" t="s">
        <v>216</v>
      </c>
      <c r="C14" s="68" t="s">
        <v>30</v>
      </c>
      <c r="D14" s="74"/>
      <c r="E14" s="72">
        <v>377929.37</v>
      </c>
      <c r="F14" s="72">
        <v>79365.17</v>
      </c>
      <c r="G14" s="2"/>
      <c r="H14" s="2"/>
      <c r="I14" s="2"/>
      <c r="J14" s="2"/>
      <c r="K14" s="2"/>
    </row>
    <row r="15" spans="1:11">
      <c r="A15" s="12" t="s">
        <v>75</v>
      </c>
      <c r="B15" s="162" t="s">
        <v>608</v>
      </c>
      <c r="C15" s="174" t="s">
        <v>25</v>
      </c>
      <c r="D15" s="174"/>
      <c r="E15" s="181">
        <v>991735.5</v>
      </c>
      <c r="F15" s="181">
        <v>208264.46</v>
      </c>
      <c r="G15" s="2"/>
      <c r="H15" s="2"/>
      <c r="I15" s="2"/>
      <c r="J15" s="2"/>
      <c r="K15" s="2"/>
    </row>
    <row r="16" spans="1:11">
      <c r="A16" s="10" t="s">
        <v>76</v>
      </c>
      <c r="B16" s="163" t="s">
        <v>609</v>
      </c>
      <c r="C16" s="175" t="s">
        <v>25</v>
      </c>
      <c r="D16" s="175"/>
      <c r="E16" s="182">
        <v>1652892.56</v>
      </c>
      <c r="F16" s="182">
        <v>347107.44</v>
      </c>
      <c r="G16" s="2"/>
      <c r="H16" s="2"/>
      <c r="I16" s="2"/>
      <c r="J16" s="2"/>
      <c r="K16" s="2"/>
    </row>
    <row r="17" spans="1:11">
      <c r="A17" s="12" t="s">
        <v>77</v>
      </c>
      <c r="B17" s="164" t="s">
        <v>610</v>
      </c>
      <c r="C17" s="174" t="s">
        <v>187</v>
      </c>
      <c r="D17" s="174"/>
      <c r="E17" s="181">
        <v>1985.3</v>
      </c>
      <c r="F17" s="181">
        <v>416.91</v>
      </c>
      <c r="G17" s="2"/>
      <c r="H17" s="2"/>
      <c r="I17" s="2"/>
      <c r="J17" s="2"/>
      <c r="K17" s="2"/>
    </row>
    <row r="18" spans="1:11">
      <c r="A18" s="10" t="s">
        <v>78</v>
      </c>
      <c r="B18" s="165" t="s">
        <v>611</v>
      </c>
      <c r="C18" s="175" t="s">
        <v>30</v>
      </c>
      <c r="D18" s="175"/>
      <c r="E18" s="182">
        <v>101866.52</v>
      </c>
      <c r="F18" s="182">
        <v>21319.97</v>
      </c>
      <c r="G18" s="2"/>
      <c r="H18" s="2"/>
      <c r="I18" s="2"/>
      <c r="J18" s="2"/>
      <c r="K18" s="2"/>
    </row>
    <row r="19" spans="1:11">
      <c r="A19" s="12" t="s">
        <v>79</v>
      </c>
      <c r="B19" s="164" t="s">
        <v>612</v>
      </c>
      <c r="C19" s="174" t="s">
        <v>187</v>
      </c>
      <c r="D19" s="174"/>
      <c r="E19" s="181">
        <v>62400</v>
      </c>
      <c r="F19" s="181">
        <v>13104</v>
      </c>
      <c r="G19" s="2"/>
      <c r="H19" s="2"/>
      <c r="I19" s="2"/>
      <c r="J19" s="2"/>
      <c r="K19" s="2"/>
    </row>
    <row r="20" spans="1:11">
      <c r="A20" s="10" t="s">
        <v>80</v>
      </c>
      <c r="B20" s="165" t="s">
        <v>613</v>
      </c>
      <c r="C20" s="175" t="s">
        <v>187</v>
      </c>
      <c r="D20" s="175"/>
      <c r="E20" s="182">
        <v>65696</v>
      </c>
      <c r="F20" s="182">
        <v>13796.16</v>
      </c>
      <c r="G20" s="2"/>
      <c r="H20" s="2"/>
      <c r="I20" s="2"/>
      <c r="J20" s="2"/>
      <c r="K20" s="2"/>
    </row>
    <row r="21" spans="1:11">
      <c r="A21" s="12" t="s">
        <v>81</v>
      </c>
      <c r="B21" s="166" t="s">
        <v>614</v>
      </c>
      <c r="C21" s="176" t="s">
        <v>30</v>
      </c>
      <c r="D21" s="176"/>
      <c r="E21" s="183">
        <v>135995.07</v>
      </c>
      <c r="F21" s="183">
        <v>28558.959999999999</v>
      </c>
      <c r="G21" s="2"/>
      <c r="H21" s="2"/>
      <c r="I21" s="2"/>
      <c r="J21" s="2"/>
      <c r="K21" s="2"/>
    </row>
    <row r="22" spans="1:11">
      <c r="A22" s="13" t="s">
        <v>82</v>
      </c>
      <c r="B22" s="165" t="s">
        <v>615</v>
      </c>
      <c r="C22" s="175" t="s">
        <v>187</v>
      </c>
      <c r="D22" s="175"/>
      <c r="E22" s="182">
        <v>39943.199999999997</v>
      </c>
      <c r="F22" s="182">
        <v>8338.07</v>
      </c>
      <c r="G22" s="2"/>
      <c r="H22" s="2"/>
      <c r="I22" s="2"/>
      <c r="J22" s="35"/>
      <c r="K22" s="35"/>
    </row>
    <row r="23" spans="1:11">
      <c r="A23" s="14" t="s">
        <v>83</v>
      </c>
      <c r="B23" s="164" t="s">
        <v>616</v>
      </c>
      <c r="C23" s="174" t="s">
        <v>45</v>
      </c>
      <c r="D23" s="174"/>
      <c r="E23" s="181">
        <v>1560</v>
      </c>
      <c r="F23" s="181">
        <v>327.60000000000002</v>
      </c>
      <c r="G23" s="2"/>
      <c r="H23" s="2"/>
      <c r="I23" s="2"/>
      <c r="J23" s="35"/>
      <c r="K23" s="35"/>
    </row>
    <row r="24" spans="1:11">
      <c r="A24" s="13" t="s">
        <v>84</v>
      </c>
      <c r="B24" s="165" t="s">
        <v>617</v>
      </c>
      <c r="C24" s="175" t="s">
        <v>45</v>
      </c>
      <c r="D24" s="175"/>
      <c r="E24" s="182">
        <v>5445</v>
      </c>
      <c r="F24" s="182">
        <v>1143.45</v>
      </c>
      <c r="G24" s="2"/>
      <c r="H24" s="2"/>
      <c r="I24" s="2"/>
      <c r="J24" s="35"/>
      <c r="K24" s="35"/>
    </row>
    <row r="25" spans="1:11">
      <c r="A25" s="12" t="s">
        <v>85</v>
      </c>
      <c r="B25" s="164" t="s">
        <v>618</v>
      </c>
      <c r="C25" s="174" t="s">
        <v>30</v>
      </c>
      <c r="D25" s="174"/>
      <c r="E25" s="181">
        <v>22758.15</v>
      </c>
      <c r="F25" s="181">
        <v>4779.2</v>
      </c>
      <c r="G25" s="2"/>
      <c r="H25" s="2"/>
      <c r="I25" s="2"/>
      <c r="J25" s="2"/>
      <c r="K25" s="2"/>
    </row>
    <row r="26" spans="1:11">
      <c r="A26" s="10" t="s">
        <v>86</v>
      </c>
      <c r="B26" s="165" t="s">
        <v>619</v>
      </c>
      <c r="C26" s="175" t="s">
        <v>45</v>
      </c>
      <c r="D26" s="175"/>
      <c r="E26" s="182">
        <v>2500</v>
      </c>
      <c r="F26" s="182">
        <v>525</v>
      </c>
      <c r="G26" s="2"/>
      <c r="H26" s="2"/>
      <c r="I26" s="2"/>
      <c r="J26" s="2"/>
      <c r="K26" s="2"/>
    </row>
    <row r="27" spans="1:11">
      <c r="A27" s="12" t="s">
        <v>87</v>
      </c>
      <c r="B27" s="164" t="s">
        <v>620</v>
      </c>
      <c r="C27" s="174" t="s">
        <v>187</v>
      </c>
      <c r="D27" s="174"/>
      <c r="E27" s="181">
        <v>200000</v>
      </c>
      <c r="F27" s="181">
        <v>42000</v>
      </c>
      <c r="G27" s="2"/>
      <c r="H27" s="2"/>
      <c r="I27" s="2"/>
      <c r="J27" s="2"/>
      <c r="K27" s="2"/>
    </row>
    <row r="28" spans="1:11">
      <c r="A28" s="10" t="s">
        <v>88</v>
      </c>
      <c r="B28" s="167" t="s">
        <v>649</v>
      </c>
      <c r="C28" s="177" t="s">
        <v>30</v>
      </c>
      <c r="D28" s="177"/>
      <c r="E28" s="184">
        <v>24038.46</v>
      </c>
      <c r="F28" s="184">
        <v>961.54</v>
      </c>
      <c r="G28" s="2"/>
      <c r="H28" s="2"/>
      <c r="I28" s="2"/>
      <c r="J28" s="35"/>
      <c r="K28" s="35"/>
    </row>
    <row r="29" spans="1:11">
      <c r="A29" s="14" t="s">
        <v>89</v>
      </c>
      <c r="B29" s="168" t="s">
        <v>651</v>
      </c>
      <c r="C29" s="178" t="s">
        <v>30</v>
      </c>
      <c r="D29" s="178"/>
      <c r="E29" s="185">
        <v>8264.4599999999991</v>
      </c>
      <c r="F29" s="185">
        <v>1735.54</v>
      </c>
      <c r="G29" s="2"/>
      <c r="H29" s="2"/>
      <c r="I29" s="2"/>
      <c r="J29" s="2"/>
      <c r="K29" s="2"/>
    </row>
    <row r="30" spans="1:11">
      <c r="A30" s="10" t="s">
        <v>90</v>
      </c>
      <c r="B30" s="163" t="s">
        <v>621</v>
      </c>
      <c r="C30" s="175" t="s">
        <v>30</v>
      </c>
      <c r="D30" s="175"/>
      <c r="E30" s="182">
        <v>13680</v>
      </c>
      <c r="F30" s="182">
        <v>2872.8</v>
      </c>
      <c r="G30" s="2"/>
      <c r="H30" s="2"/>
      <c r="I30" s="2"/>
      <c r="J30" s="2"/>
      <c r="K30" s="2"/>
    </row>
    <row r="31" spans="1:11">
      <c r="A31" s="12" t="s">
        <v>91</v>
      </c>
      <c r="B31" s="162" t="s">
        <v>622</v>
      </c>
      <c r="C31" s="174" t="s">
        <v>30</v>
      </c>
      <c r="D31" s="174"/>
      <c r="E31" s="181">
        <v>11040</v>
      </c>
      <c r="F31" s="181">
        <v>2318.4</v>
      </c>
      <c r="G31" s="2"/>
      <c r="H31" s="2"/>
      <c r="I31" s="2"/>
      <c r="J31" s="2"/>
      <c r="K31" s="2"/>
    </row>
    <row r="32" spans="1:11">
      <c r="A32" s="10" t="s">
        <v>92</v>
      </c>
      <c r="B32" s="163" t="s">
        <v>623</v>
      </c>
      <c r="C32" s="175" t="s">
        <v>187</v>
      </c>
      <c r="D32" s="175"/>
      <c r="E32" s="182">
        <v>68290.070000000007</v>
      </c>
      <c r="F32" s="182">
        <v>14340.91</v>
      </c>
      <c r="G32" s="2"/>
      <c r="H32" s="2"/>
      <c r="I32" s="2"/>
      <c r="J32" s="2"/>
      <c r="K32" s="2"/>
    </row>
    <row r="33" spans="1:11">
      <c r="A33" s="12" t="s">
        <v>93</v>
      </c>
      <c r="B33" s="162" t="s">
        <v>624</v>
      </c>
      <c r="C33" s="174" t="s">
        <v>187</v>
      </c>
      <c r="D33" s="174"/>
      <c r="E33" s="181">
        <v>19988</v>
      </c>
      <c r="F33" s="181">
        <v>4197.4799999999996</v>
      </c>
      <c r="G33" s="2"/>
      <c r="H33" s="2"/>
      <c r="I33" s="2"/>
      <c r="J33" s="2"/>
      <c r="K33" s="2"/>
    </row>
    <row r="34" spans="1:11">
      <c r="A34" s="10" t="s">
        <v>94</v>
      </c>
      <c r="B34" s="163" t="s">
        <v>625</v>
      </c>
      <c r="C34" s="175" t="s">
        <v>187</v>
      </c>
      <c r="D34" s="175"/>
      <c r="E34" s="182">
        <v>25309.08</v>
      </c>
      <c r="F34" s="182">
        <v>5314.91</v>
      </c>
      <c r="G34" s="2"/>
      <c r="H34" s="2"/>
      <c r="I34" s="2"/>
      <c r="J34" s="2"/>
      <c r="K34" s="2"/>
    </row>
    <row r="35" spans="1:11">
      <c r="A35" s="12" t="s">
        <v>95</v>
      </c>
      <c r="B35" s="169" t="s">
        <v>626</v>
      </c>
      <c r="C35" s="176" t="s">
        <v>187</v>
      </c>
      <c r="D35" s="176"/>
      <c r="E35" s="183">
        <v>33014.28</v>
      </c>
      <c r="F35" s="183">
        <v>6933</v>
      </c>
      <c r="G35" s="2"/>
      <c r="H35" s="2"/>
      <c r="I35" s="2"/>
      <c r="J35" s="35"/>
      <c r="K35" s="35"/>
    </row>
    <row r="36" spans="1:11">
      <c r="A36" s="13" t="s">
        <v>96</v>
      </c>
      <c r="B36" s="163" t="s">
        <v>430</v>
      </c>
      <c r="C36" s="175" t="s">
        <v>30</v>
      </c>
      <c r="D36" s="175"/>
      <c r="E36" s="182">
        <v>22468.7</v>
      </c>
      <c r="F36" s="182">
        <v>4718.43</v>
      </c>
      <c r="G36" s="2"/>
      <c r="H36" s="2"/>
      <c r="I36" s="2"/>
      <c r="J36" s="2"/>
      <c r="K36" s="2"/>
    </row>
    <row r="37" spans="1:11">
      <c r="A37" s="12" t="s">
        <v>97</v>
      </c>
      <c r="B37" s="162" t="s">
        <v>431</v>
      </c>
      <c r="C37" s="174" t="s">
        <v>30</v>
      </c>
      <c r="D37" s="174"/>
      <c r="E37" s="181">
        <v>10822.51</v>
      </c>
      <c r="F37" s="181">
        <v>2272.7199999999998</v>
      </c>
      <c r="G37" s="2"/>
      <c r="H37" s="2"/>
      <c r="I37" s="2"/>
      <c r="J37" s="2"/>
      <c r="K37" s="2"/>
    </row>
    <row r="38" spans="1:11">
      <c r="A38" s="10" t="s">
        <v>98</v>
      </c>
      <c r="B38" s="163" t="s">
        <v>432</v>
      </c>
      <c r="C38" s="175" t="s">
        <v>30</v>
      </c>
      <c r="D38" s="175"/>
      <c r="E38" s="182">
        <v>76363.64</v>
      </c>
      <c r="F38" s="182">
        <v>16036.36</v>
      </c>
    </row>
    <row r="39" spans="1:11">
      <c r="A39" s="12" t="s">
        <v>99</v>
      </c>
      <c r="B39" s="162" t="s">
        <v>433</v>
      </c>
      <c r="C39" s="174" t="s">
        <v>30</v>
      </c>
      <c r="D39" s="174"/>
      <c r="E39" s="181">
        <v>76363</v>
      </c>
      <c r="F39" s="181">
        <v>16036</v>
      </c>
    </row>
    <row r="40" spans="1:11">
      <c r="A40" s="10" t="s">
        <v>100</v>
      </c>
      <c r="B40" s="163" t="s">
        <v>234</v>
      </c>
      <c r="C40" s="175" t="s">
        <v>187</v>
      </c>
      <c r="D40" s="175"/>
      <c r="E40" s="182">
        <v>87000</v>
      </c>
      <c r="F40" s="182">
        <v>8700</v>
      </c>
    </row>
    <row r="41" spans="1:11">
      <c r="A41" s="12" t="s">
        <v>101</v>
      </c>
      <c r="B41" s="162" t="s">
        <v>239</v>
      </c>
      <c r="C41" s="174" t="s">
        <v>187</v>
      </c>
      <c r="D41" s="174"/>
      <c r="E41" s="181">
        <v>37191.18</v>
      </c>
      <c r="F41" s="181">
        <v>4997.16</v>
      </c>
    </row>
    <row r="42" spans="1:11">
      <c r="A42" s="10" t="s">
        <v>102</v>
      </c>
      <c r="B42" s="163" t="s">
        <v>434</v>
      </c>
      <c r="C42" s="175" t="s">
        <v>187</v>
      </c>
      <c r="D42" s="175"/>
      <c r="E42" s="182">
        <v>41281.81</v>
      </c>
      <c r="F42" s="182">
        <v>4128.18</v>
      </c>
    </row>
    <row r="43" spans="1:11">
      <c r="A43" s="12" t="s">
        <v>103</v>
      </c>
      <c r="B43" s="162" t="s">
        <v>435</v>
      </c>
      <c r="C43" s="174" t="s">
        <v>251</v>
      </c>
      <c r="D43" s="174"/>
      <c r="E43" s="181">
        <v>13782</v>
      </c>
      <c r="F43" s="181">
        <v>2894.22</v>
      </c>
    </row>
    <row r="44" spans="1:11">
      <c r="A44" s="10" t="s">
        <v>104</v>
      </c>
      <c r="B44" s="163" t="s">
        <v>436</v>
      </c>
      <c r="C44" s="175" t="s">
        <v>45</v>
      </c>
      <c r="D44" s="175"/>
      <c r="E44" s="182">
        <v>168991.3</v>
      </c>
      <c r="F44" s="182">
        <v>35488.17</v>
      </c>
    </row>
    <row r="45" spans="1:11">
      <c r="A45" s="12" t="s">
        <v>105</v>
      </c>
      <c r="B45" s="162" t="s">
        <v>437</v>
      </c>
      <c r="C45" s="174" t="s">
        <v>45</v>
      </c>
      <c r="D45" s="174"/>
      <c r="E45" s="181">
        <v>12757.5</v>
      </c>
      <c r="F45" s="181">
        <v>2679.07</v>
      </c>
    </row>
    <row r="46" spans="1:11">
      <c r="A46" s="10" t="s">
        <v>106</v>
      </c>
      <c r="B46" s="163" t="s">
        <v>438</v>
      </c>
      <c r="C46" s="175" t="s">
        <v>45</v>
      </c>
      <c r="D46" s="175"/>
      <c r="E46" s="182">
        <v>10000</v>
      </c>
      <c r="F46" s="182">
        <v>2100</v>
      </c>
    </row>
    <row r="47" spans="1:11">
      <c r="A47" s="12" t="s">
        <v>107</v>
      </c>
      <c r="B47" s="162" t="s">
        <v>439</v>
      </c>
      <c r="C47" s="174" t="s">
        <v>30</v>
      </c>
      <c r="D47" s="174"/>
      <c r="E47" s="181">
        <v>338274.3</v>
      </c>
      <c r="F47" s="181">
        <v>71037.600000000006</v>
      </c>
    </row>
    <row r="48" spans="1:11">
      <c r="A48" s="10" t="s">
        <v>108</v>
      </c>
      <c r="B48" s="163" t="s">
        <v>440</v>
      </c>
      <c r="C48" s="175" t="s">
        <v>187</v>
      </c>
      <c r="D48" s="175"/>
      <c r="E48" s="182">
        <v>644</v>
      </c>
      <c r="F48" s="182">
        <v>135</v>
      </c>
    </row>
    <row r="49" spans="1:6">
      <c r="A49" s="12" t="s">
        <v>109</v>
      </c>
      <c r="B49" s="162" t="s">
        <v>441</v>
      </c>
      <c r="C49" s="174" t="s">
        <v>187</v>
      </c>
      <c r="D49" s="174"/>
      <c r="E49" s="181">
        <v>52062.54</v>
      </c>
      <c r="F49" s="181">
        <v>5203.25</v>
      </c>
    </row>
    <row r="50" spans="1:6">
      <c r="A50" s="10" t="s">
        <v>110</v>
      </c>
      <c r="B50" s="163" t="s">
        <v>442</v>
      </c>
      <c r="C50" s="175" t="s">
        <v>30</v>
      </c>
      <c r="D50" s="175"/>
      <c r="E50" s="182">
        <v>214190.64</v>
      </c>
      <c r="F50" s="182">
        <v>44980.03</v>
      </c>
    </row>
    <row r="51" spans="1:6">
      <c r="A51" s="12" t="s">
        <v>111</v>
      </c>
      <c r="B51" s="162" t="s">
        <v>443</v>
      </c>
      <c r="C51" s="174" t="s">
        <v>30</v>
      </c>
      <c r="D51" s="174"/>
      <c r="E51" s="181">
        <v>87589.42</v>
      </c>
      <c r="F51" s="181">
        <v>18393.78</v>
      </c>
    </row>
    <row r="52" spans="1:6">
      <c r="A52" s="10" t="s">
        <v>112</v>
      </c>
      <c r="B52" s="163" t="s">
        <v>444</v>
      </c>
      <c r="C52" s="175" t="s">
        <v>30</v>
      </c>
      <c r="D52" s="186"/>
      <c r="E52" s="182">
        <v>26033.06</v>
      </c>
      <c r="F52" s="182">
        <v>5466.94</v>
      </c>
    </row>
    <row r="53" spans="1:6">
      <c r="A53" s="12" t="s">
        <v>113</v>
      </c>
      <c r="B53" s="162" t="s">
        <v>445</v>
      </c>
      <c r="C53" s="174" t="s">
        <v>251</v>
      </c>
      <c r="D53" s="174"/>
      <c r="E53" s="181">
        <v>5490</v>
      </c>
      <c r="F53" s="181">
        <v>1152.9000000000001</v>
      </c>
    </row>
    <row r="54" spans="1:6">
      <c r="A54" s="10" t="s">
        <v>114</v>
      </c>
      <c r="B54" s="163" t="s">
        <v>446</v>
      </c>
      <c r="C54" s="175" t="s">
        <v>187</v>
      </c>
      <c r="D54" s="175"/>
      <c r="E54" s="182">
        <v>29900</v>
      </c>
      <c r="F54" s="182">
        <v>6297.9</v>
      </c>
    </row>
    <row r="55" spans="1:6">
      <c r="A55" s="12" t="s">
        <v>115</v>
      </c>
      <c r="B55" s="162" t="s">
        <v>447</v>
      </c>
      <c r="C55" s="174" t="s">
        <v>187</v>
      </c>
      <c r="D55" s="174"/>
      <c r="E55" s="181">
        <v>14245</v>
      </c>
      <c r="F55" s="181">
        <v>2991.45</v>
      </c>
    </row>
    <row r="56" spans="1:6">
      <c r="A56" s="10" t="s">
        <v>116</v>
      </c>
      <c r="B56" s="163" t="s">
        <v>448</v>
      </c>
      <c r="C56" s="175" t="s">
        <v>187</v>
      </c>
      <c r="D56" s="175"/>
      <c r="E56" s="182">
        <v>13600</v>
      </c>
      <c r="F56" s="182">
        <v>2856</v>
      </c>
    </row>
    <row r="57" spans="1:6">
      <c r="A57" s="12" t="s">
        <v>117</v>
      </c>
      <c r="B57" s="162" t="s">
        <v>449</v>
      </c>
      <c r="C57" s="174" t="s">
        <v>251</v>
      </c>
      <c r="D57" s="174"/>
      <c r="E57" s="181">
        <v>1085</v>
      </c>
      <c r="F57" s="181">
        <v>227.85</v>
      </c>
    </row>
    <row r="58" spans="1:6">
      <c r="A58" s="10" t="s">
        <v>118</v>
      </c>
      <c r="B58" s="163" t="s">
        <v>450</v>
      </c>
      <c r="C58" s="175" t="s">
        <v>45</v>
      </c>
      <c r="D58" s="175"/>
      <c r="E58" s="182">
        <v>12800</v>
      </c>
      <c r="F58" s="182">
        <v>2688</v>
      </c>
    </row>
    <row r="59" spans="1:6">
      <c r="A59" s="12" t="s">
        <v>119</v>
      </c>
      <c r="B59" s="162" t="s">
        <v>641</v>
      </c>
      <c r="C59" s="174" t="s">
        <v>251</v>
      </c>
      <c r="D59" s="187"/>
      <c r="E59" s="188">
        <v>32000</v>
      </c>
      <c r="F59" s="188">
        <v>6720</v>
      </c>
    </row>
    <row r="60" spans="1:6">
      <c r="A60" s="11" t="s">
        <v>120</v>
      </c>
      <c r="B60" s="163" t="s">
        <v>451</v>
      </c>
      <c r="C60" s="175" t="s">
        <v>187</v>
      </c>
      <c r="D60" s="175"/>
      <c r="E60" s="182">
        <v>109950.72</v>
      </c>
      <c r="F60" s="182">
        <v>23089.65</v>
      </c>
    </row>
    <row r="61" spans="1:6">
      <c r="A61" s="12" t="s">
        <v>121</v>
      </c>
      <c r="B61" s="162" t="s">
        <v>452</v>
      </c>
      <c r="C61" s="174" t="s">
        <v>187</v>
      </c>
      <c r="D61" s="174"/>
      <c r="E61" s="181">
        <v>54889</v>
      </c>
      <c r="F61" s="181">
        <v>11526.69</v>
      </c>
    </row>
    <row r="62" spans="1:6">
      <c r="A62" s="13" t="s">
        <v>122</v>
      </c>
      <c r="B62" s="163" t="s">
        <v>453</v>
      </c>
      <c r="C62" s="175" t="s">
        <v>251</v>
      </c>
      <c r="D62" s="175"/>
      <c r="E62" s="182">
        <v>13314.5</v>
      </c>
      <c r="F62" s="182">
        <v>2796.05</v>
      </c>
    </row>
    <row r="63" spans="1:6">
      <c r="A63" s="12" t="s">
        <v>143</v>
      </c>
      <c r="B63" s="162" t="s">
        <v>454</v>
      </c>
      <c r="C63" s="174" t="s">
        <v>251</v>
      </c>
      <c r="D63" s="174"/>
      <c r="E63" s="181">
        <v>5734</v>
      </c>
      <c r="F63" s="181">
        <v>1204.04</v>
      </c>
    </row>
    <row r="64" spans="1:6">
      <c r="A64" s="34" t="s">
        <v>142</v>
      </c>
      <c r="B64" s="163" t="s">
        <v>455</v>
      </c>
      <c r="C64" s="175" t="s">
        <v>251</v>
      </c>
      <c r="D64" s="175"/>
      <c r="E64" s="182">
        <v>8223</v>
      </c>
      <c r="F64" s="182">
        <v>1726.92</v>
      </c>
    </row>
    <row r="65" spans="1:6">
      <c r="A65" s="10" t="s">
        <v>123</v>
      </c>
      <c r="B65" s="170" t="s">
        <v>659</v>
      </c>
      <c r="C65" s="178" t="s">
        <v>251</v>
      </c>
      <c r="D65" s="178"/>
      <c r="E65" s="185">
        <v>21941.62</v>
      </c>
      <c r="F65" s="185">
        <v>4607.74</v>
      </c>
    </row>
    <row r="66" spans="1:6">
      <c r="A66" s="12" t="s">
        <v>124</v>
      </c>
      <c r="B66" s="171" t="s">
        <v>660</v>
      </c>
      <c r="C66" s="177" t="s">
        <v>251</v>
      </c>
      <c r="D66" s="177"/>
      <c r="E66" s="184">
        <v>2023.54</v>
      </c>
      <c r="F66" s="184">
        <v>424.94</v>
      </c>
    </row>
    <row r="67" spans="1:6">
      <c r="A67" s="13" t="s">
        <v>125</v>
      </c>
      <c r="B67" s="162" t="s">
        <v>456</v>
      </c>
      <c r="C67" s="174" t="s">
        <v>30</v>
      </c>
      <c r="D67" s="174"/>
      <c r="E67" s="181">
        <v>2191</v>
      </c>
      <c r="F67" s="181">
        <v>460.11</v>
      </c>
    </row>
    <row r="68" spans="1:6">
      <c r="A68" s="12" t="s">
        <v>126</v>
      </c>
      <c r="B68" s="171" t="s">
        <v>669</v>
      </c>
      <c r="C68" s="177" t="s">
        <v>45</v>
      </c>
      <c r="D68" s="177"/>
      <c r="E68" s="184">
        <v>47334</v>
      </c>
      <c r="F68" s="184">
        <v>4733</v>
      </c>
    </row>
    <row r="69" spans="1:6">
      <c r="A69" s="10" t="s">
        <v>127</v>
      </c>
      <c r="B69" s="162" t="s">
        <v>457</v>
      </c>
      <c r="C69" s="174" t="s">
        <v>45</v>
      </c>
      <c r="D69" s="174"/>
      <c r="E69" s="181">
        <v>24910</v>
      </c>
      <c r="F69" s="181">
        <v>5231.1000000000004</v>
      </c>
    </row>
    <row r="70" spans="1:6">
      <c r="A70" s="12" t="s">
        <v>128</v>
      </c>
      <c r="B70" s="163" t="s">
        <v>458</v>
      </c>
      <c r="C70" s="175" t="s">
        <v>30</v>
      </c>
      <c r="D70" s="175"/>
      <c r="E70" s="182">
        <v>15885.1</v>
      </c>
      <c r="F70" s="182">
        <v>3335.87</v>
      </c>
    </row>
    <row r="71" spans="1:6">
      <c r="A71" s="10" t="s">
        <v>129</v>
      </c>
      <c r="B71" s="162" t="s">
        <v>459</v>
      </c>
      <c r="C71" s="174" t="s">
        <v>30</v>
      </c>
      <c r="D71" s="174"/>
      <c r="E71" s="181">
        <v>36772.04</v>
      </c>
      <c r="F71" s="181">
        <v>7722.13</v>
      </c>
    </row>
    <row r="72" spans="1:6">
      <c r="A72" s="12" t="s">
        <v>130</v>
      </c>
      <c r="B72" s="167" t="s">
        <v>673</v>
      </c>
      <c r="C72" s="177" t="s">
        <v>30</v>
      </c>
      <c r="D72" s="177"/>
      <c r="E72" s="184">
        <v>17945</v>
      </c>
      <c r="F72" s="184">
        <v>3768.45</v>
      </c>
    </row>
    <row r="73" spans="1:6">
      <c r="A73" s="10" t="s">
        <v>131</v>
      </c>
      <c r="B73" s="168" t="s">
        <v>674</v>
      </c>
      <c r="C73" s="178" t="s">
        <v>30</v>
      </c>
      <c r="D73" s="178"/>
      <c r="E73" s="185">
        <v>17629.919999999998</v>
      </c>
      <c r="F73" s="185">
        <v>3702.28</v>
      </c>
    </row>
    <row r="74" spans="1:6">
      <c r="A74" s="12" t="s">
        <v>132</v>
      </c>
      <c r="B74" s="163" t="s">
        <v>460</v>
      </c>
      <c r="C74" s="175" t="s">
        <v>45</v>
      </c>
      <c r="D74" s="175"/>
      <c r="E74" s="182">
        <v>4503.55</v>
      </c>
      <c r="F74" s="182">
        <v>945.75</v>
      </c>
    </row>
    <row r="75" spans="1:6">
      <c r="A75" s="10" t="s">
        <v>133</v>
      </c>
      <c r="B75" s="162" t="s">
        <v>461</v>
      </c>
      <c r="C75" s="174" t="s">
        <v>45</v>
      </c>
      <c r="D75" s="174"/>
      <c r="E75" s="181">
        <v>6987.61</v>
      </c>
      <c r="F75" s="181">
        <v>1467.39</v>
      </c>
    </row>
    <row r="76" spans="1:6">
      <c r="A76" s="33" t="s">
        <v>134</v>
      </c>
      <c r="B76" s="163" t="s">
        <v>462</v>
      </c>
      <c r="C76" s="175" t="s">
        <v>30</v>
      </c>
      <c r="D76" s="175"/>
      <c r="E76" s="182">
        <v>40300</v>
      </c>
      <c r="F76" s="182">
        <v>8463</v>
      </c>
    </row>
    <row r="77" spans="1:6">
      <c r="B77" s="162" t="s">
        <v>463</v>
      </c>
      <c r="C77" s="174" t="s">
        <v>30</v>
      </c>
      <c r="D77" s="174"/>
      <c r="E77" s="181">
        <v>28700</v>
      </c>
      <c r="F77" s="181">
        <v>6027</v>
      </c>
    </row>
    <row r="78" spans="1:6">
      <c r="B78" s="163" t="s">
        <v>464</v>
      </c>
      <c r="C78" s="175" t="s">
        <v>30</v>
      </c>
      <c r="D78" s="175"/>
      <c r="E78" s="182">
        <v>1575</v>
      </c>
      <c r="F78" s="182">
        <v>330.75</v>
      </c>
    </row>
    <row r="79" spans="1:6">
      <c r="B79" s="162" t="s">
        <v>465</v>
      </c>
      <c r="C79" s="174" t="s">
        <v>30</v>
      </c>
      <c r="D79" s="174"/>
      <c r="E79" s="181">
        <v>15750</v>
      </c>
      <c r="F79" s="181">
        <v>3307.5</v>
      </c>
    </row>
    <row r="80" spans="1:6">
      <c r="B80" s="163" t="s">
        <v>466</v>
      </c>
      <c r="C80" s="175" t="s">
        <v>30</v>
      </c>
      <c r="D80" s="175"/>
      <c r="E80" s="182">
        <v>13600</v>
      </c>
      <c r="F80" s="182">
        <v>2856</v>
      </c>
    </row>
    <row r="81" spans="2:6">
      <c r="B81" s="162" t="s">
        <v>467</v>
      </c>
      <c r="C81" s="174" t="s">
        <v>30</v>
      </c>
      <c r="D81" s="174"/>
      <c r="E81" s="181">
        <v>13600</v>
      </c>
      <c r="F81" s="181">
        <v>2856</v>
      </c>
    </row>
    <row r="82" spans="2:6">
      <c r="B82" s="163" t="s">
        <v>468</v>
      </c>
      <c r="C82" s="175" t="s">
        <v>30</v>
      </c>
      <c r="D82" s="175"/>
      <c r="E82" s="182">
        <v>4080</v>
      </c>
      <c r="F82" s="182">
        <v>856.8</v>
      </c>
    </row>
    <row r="83" spans="2:6">
      <c r="B83" s="162" t="s">
        <v>469</v>
      </c>
      <c r="C83" s="174" t="s">
        <v>30</v>
      </c>
      <c r="D83" s="174"/>
      <c r="E83" s="181">
        <v>1930</v>
      </c>
      <c r="F83" s="181">
        <v>405.3</v>
      </c>
    </row>
    <row r="84" spans="2:6">
      <c r="B84" s="163" t="s">
        <v>470</v>
      </c>
      <c r="C84" s="175" t="s">
        <v>187</v>
      </c>
      <c r="D84" s="175"/>
      <c r="E84" s="182">
        <v>1741.18</v>
      </c>
      <c r="F84" s="182">
        <v>365.65</v>
      </c>
    </row>
    <row r="85" spans="2:6">
      <c r="B85" s="162" t="s">
        <v>471</v>
      </c>
      <c r="C85" s="174" t="s">
        <v>187</v>
      </c>
      <c r="D85" s="174"/>
      <c r="E85" s="181">
        <v>4895.03</v>
      </c>
      <c r="F85" s="181">
        <v>1027.96</v>
      </c>
    </row>
    <row r="86" spans="2:6">
      <c r="B86" s="163" t="s">
        <v>472</v>
      </c>
      <c r="C86" s="175" t="s">
        <v>187</v>
      </c>
      <c r="D86" s="175"/>
      <c r="E86" s="182">
        <v>4895.03</v>
      </c>
      <c r="F86" s="182">
        <v>1027.96</v>
      </c>
    </row>
    <row r="87" spans="2:6">
      <c r="B87" s="162" t="s">
        <v>473</v>
      </c>
      <c r="C87" s="174" t="s">
        <v>187</v>
      </c>
      <c r="D87" s="174"/>
      <c r="E87" s="181">
        <v>4895.03</v>
      </c>
      <c r="F87" s="181">
        <v>1027.96</v>
      </c>
    </row>
    <row r="88" spans="2:6">
      <c r="B88" s="163" t="s">
        <v>474</v>
      </c>
      <c r="C88" s="175" t="s">
        <v>30</v>
      </c>
      <c r="D88" s="175"/>
      <c r="E88" s="182">
        <v>884429.76</v>
      </c>
      <c r="F88" s="182">
        <v>185730.25</v>
      </c>
    </row>
    <row r="89" spans="2:6">
      <c r="B89" s="162" t="s">
        <v>475</v>
      </c>
      <c r="C89" s="174" t="s">
        <v>30</v>
      </c>
      <c r="D89" s="174"/>
      <c r="E89" s="181">
        <v>822023.55</v>
      </c>
      <c r="F89" s="181">
        <v>172624.95</v>
      </c>
    </row>
    <row r="90" spans="2:6">
      <c r="B90" s="172" t="s">
        <v>476</v>
      </c>
      <c r="C90" s="179" t="s">
        <v>45</v>
      </c>
      <c r="D90" s="179"/>
      <c r="E90" s="189">
        <v>50247.93</v>
      </c>
      <c r="F90" s="189">
        <v>10552.07</v>
      </c>
    </row>
    <row r="91" spans="2:6" ht="34.200000000000003">
      <c r="B91" s="169" t="s">
        <v>634</v>
      </c>
      <c r="C91" s="174" t="s">
        <v>30</v>
      </c>
      <c r="D91" s="187" t="s">
        <v>639</v>
      </c>
      <c r="E91" s="183"/>
      <c r="F91" s="183"/>
    </row>
    <row r="92" spans="2:6">
      <c r="B92" s="173" t="s">
        <v>628</v>
      </c>
      <c r="C92" s="180" t="s">
        <v>251</v>
      </c>
      <c r="D92" s="190"/>
      <c r="E92" s="191">
        <v>5490</v>
      </c>
      <c r="F92" s="191">
        <v>1152.9000000000001</v>
      </c>
    </row>
    <row r="93" spans="2:6">
      <c r="B93" s="200" t="s">
        <v>683</v>
      </c>
      <c r="C93" s="174" t="s">
        <v>30</v>
      </c>
      <c r="E93" s="201">
        <v>787800</v>
      </c>
      <c r="F93" s="201">
        <v>165438</v>
      </c>
    </row>
  </sheetData>
  <dataValidations count="2">
    <dataValidation type="list" showInputMessage="1" showErrorMessage="1" sqref="G5 G9 C7:C93">
      <formula1>Procedimiento2012</formula1>
    </dataValidation>
    <dataValidation type="list" showInputMessage="1" showErrorMessage="1" sqref="C3:C6">
      <formula1>Transparencia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Contratos</vt:lpstr>
      <vt:lpstr>adjudicatarios</vt:lpstr>
      <vt:lpstr>procedimiento</vt:lpstr>
      <vt:lpstr>Modificaciones</vt:lpstr>
      <vt:lpstr>Datos NO publicar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palvarezg</dc:creator>
  <cp:lastModifiedBy>palvarezg</cp:lastModifiedBy>
  <dcterms:created xsi:type="dcterms:W3CDTF">2020-01-29T10:37:44Z</dcterms:created>
  <dcterms:modified xsi:type="dcterms:W3CDTF">2022-02-04T10:32:10Z</dcterms:modified>
</cp:coreProperties>
</file>