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40" windowHeight="8445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externalReferences>
    <externalReference r:id="rId20"/>
  </externalReferences>
  <definedNames>
    <definedName name="_xlnm.Print_Area" localSheetId="13">'13'!$A$1:$F$356</definedName>
    <definedName name="_xlnm.Print_Area" localSheetId="16">'16'!$A$1:$K$112</definedName>
    <definedName name="_xlnm.Print_Area" localSheetId="3">'3'!$A$1:$J$25</definedName>
  </definedNames>
  <calcPr fullCalcOnLoad="1"/>
</workbook>
</file>

<file path=xl/sharedStrings.xml><?xml version="1.0" encoding="utf-8"?>
<sst xmlns="http://schemas.openxmlformats.org/spreadsheetml/2006/main" count="957" uniqueCount="315">
  <si>
    <t>Volver al índice</t>
  </si>
  <si>
    <t>TABLA 1</t>
  </si>
  <si>
    <t>(Nº Absolutos y porcentajes verticales)</t>
  </si>
  <si>
    <t>%</t>
  </si>
  <si>
    <t>FISICA</t>
  </si>
  <si>
    <t>OSTEOARTICULAR</t>
  </si>
  <si>
    <t>ENFERMEDADES CRONICAS</t>
  </si>
  <si>
    <t>NEUROMUSCULAR</t>
  </si>
  <si>
    <t>EXPRESIVA</t>
  </si>
  <si>
    <t>MIXTA</t>
  </si>
  <si>
    <t>OTRAS</t>
  </si>
  <si>
    <t>PSIQUICA</t>
  </si>
  <si>
    <t>INTELECTUAL</t>
  </si>
  <si>
    <t>ENFERMEDAD MENTAL</t>
  </si>
  <si>
    <t>SENSORIAL</t>
  </si>
  <si>
    <t>AUDITIVA</t>
  </si>
  <si>
    <t>VISUAL</t>
  </si>
  <si>
    <t>TOTAL</t>
  </si>
  <si>
    <t xml:space="preserve">  </t>
  </si>
  <si>
    <t>INDICADORES DE EVOLUCIÓN DEL NÚMERO DE PERSONAS CON DISCAPACIDAD</t>
  </si>
  <si>
    <t>CARACTERÍSTICAS SOCIODEMOGRÁFICAS</t>
  </si>
  <si>
    <t>TABLA  2</t>
  </si>
  <si>
    <t xml:space="preserve">PERSONAS CON DISCAPACIDAD SEGÚN  GÉNERO </t>
  </si>
  <si>
    <t>TABLA 3</t>
  </si>
  <si>
    <t xml:space="preserve">PERSONAS CON DISCAPACIDAD POR GRUPOS DE EDAD Y GÉNERO </t>
  </si>
  <si>
    <t>TABLA 4</t>
  </si>
  <si>
    <t>PERSONAS CON DISCAPACIDAD POR GRUPOS DE EDAD Y GÉNERO MENORES DE 65 AÑOS</t>
  </si>
  <si>
    <t>TABLA 5</t>
  </si>
  <si>
    <t>PERSONAS CON DISCAPACIDAD EN EDAD LABORAL SEGÚN TIPOLOGÍA, GRUPOS DE EDAD Y GÉNERO (DE 16 A 64 AÑOS)</t>
  </si>
  <si>
    <t>AREAS DE SERVICIOS SOCIALES</t>
  </si>
  <si>
    <t>TABLA 6</t>
  </si>
  <si>
    <t xml:space="preserve">PERSONAS CON DISCAPACIDAD Y POBLACIÓN POR AREAS DE SERVICIOS SOCIALES  </t>
  </si>
  <si>
    <t>PERSONAS CON DISCAPACIDAD SEGÚN GRADO Y TIPOLOGÍA</t>
  </si>
  <si>
    <t>TABLA 7</t>
  </si>
  <si>
    <t>TABLA 8</t>
  </si>
  <si>
    <t>TABLA 9</t>
  </si>
  <si>
    <t>TABLA 10</t>
  </si>
  <si>
    <t>TABLA 11</t>
  </si>
  <si>
    <t>TABLA 12</t>
  </si>
  <si>
    <t>TABLA 13</t>
  </si>
  <si>
    <t>PERSONAS CON DISCAPACIDAD POR MUNICIPIOS</t>
  </si>
  <si>
    <t>TABLA 14</t>
  </si>
  <si>
    <t>TABLA 15</t>
  </si>
  <si>
    <t>TABLA 16</t>
  </si>
  <si>
    <t>PERSONAS CON DISCAPACIDAD SEGÚN  GÉNERO (Nº Absolutos y porcentajes verticales)</t>
  </si>
  <si>
    <t>NÚMEROS ABSOLUTOS</t>
  </si>
  <si>
    <t>Hombres</t>
  </si>
  <si>
    <t>Mujeres</t>
  </si>
  <si>
    <t>(Nº Absolutos y proporción por 1.000 habitantes)</t>
  </si>
  <si>
    <t>Prop x 1.000 Hab</t>
  </si>
  <si>
    <t>De 0 a 5 años</t>
  </si>
  <si>
    <t>De 6 A 17 años</t>
  </si>
  <si>
    <t>De 18 a 44 años</t>
  </si>
  <si>
    <t>De 45 a 64 años</t>
  </si>
  <si>
    <t>De 65 y más años</t>
  </si>
  <si>
    <t>(Nº Absolutos y proporción por 1.000 habitantes menores de 65 años)</t>
  </si>
  <si>
    <t>HOMBRES</t>
  </si>
  <si>
    <t>MUJERES</t>
  </si>
  <si>
    <t>H</t>
  </si>
  <si>
    <t>M</t>
  </si>
  <si>
    <t>Subtotal</t>
  </si>
  <si>
    <t>DISCAPACIDAD FÍSICA</t>
  </si>
  <si>
    <t>DISCAPACIDAD PSÍQUICA</t>
  </si>
  <si>
    <t>DISCAPACIDAD SENSORIAL</t>
  </si>
  <si>
    <t>(Nº Absolutos y Proporción por mil habitantes area)</t>
  </si>
  <si>
    <t>AREAS</t>
  </si>
  <si>
    <t>POBLACIÓN CON DISCAPACIDAD</t>
  </si>
  <si>
    <t>% PcD AREA</t>
  </si>
  <si>
    <t>NORTE</t>
  </si>
  <si>
    <t>OESTE</t>
  </si>
  <si>
    <t>SUR</t>
  </si>
  <si>
    <t>ESTE</t>
  </si>
  <si>
    <t>MADRID</t>
  </si>
  <si>
    <t>De 33 a 64</t>
  </si>
  <si>
    <t>De 65 a 74</t>
  </si>
  <si>
    <t>Más de 75</t>
  </si>
  <si>
    <t>PERSONAS CON DISCAPACIDAD SEGÚN GRADO DE Discapacidad Y GRUPOS DE EDAD</t>
  </si>
  <si>
    <t>Más de 74</t>
  </si>
  <si>
    <t>De 6 a 17 años</t>
  </si>
  <si>
    <t>FÍSICA</t>
  </si>
  <si>
    <t>PSÍQUICA</t>
  </si>
  <si>
    <t>PERSONAS CON DISCAPACIDAD MENORES 65 AÑOS SEGÚN GRADO DE DISCAPACIDAD, TIPOLOGÍA Y GÉNERO</t>
  </si>
  <si>
    <t xml:space="preserve">PERSONAS CON DISCAPACIDAD SEGÚN GRADO DE DISCAPACIDAD Y TIPOLOGÍA </t>
  </si>
  <si>
    <t>PERSONAS CON DISCAPACIDAD MENORES DE 65 AÑOS SEGÚN GRADO DE Discapacidad Y TIPOLOGÍA</t>
  </si>
  <si>
    <t xml:space="preserve"> </t>
  </si>
  <si>
    <t>PERSONAS CON DISCAPACIDAD SEGÚN GRADO DE DISCAPACIDAD Y GRUPOS DE EDAD</t>
  </si>
  <si>
    <t>PERSONAS CON DISCAPACIDAD MENORES DE 65 AÑOS SEGÚN GRADO DE DISCAPACIDAD Y GRUPOS DE EDAD</t>
  </si>
  <si>
    <t>PERSONAS CON DISCAPACIDAD MENORES 65 AÑOS SEGÚN GRADO DE DISCAPACIDAD Y GRUPOS DE EDAD</t>
  </si>
  <si>
    <t xml:space="preserve">PERSONAS CON DISCAPACIDAD MENORES DE 65 SEGÚN GRADO DE DISCAPACIDAD Y  TIPOLOGÍA </t>
  </si>
  <si>
    <t xml:space="preserve">PERSONAS CON DISCAPACIDAD MAYORES Y MENORES. </t>
  </si>
  <si>
    <t>0 a 64 años</t>
  </si>
  <si>
    <t>De 65 y más</t>
  </si>
  <si>
    <t>TOTAL PcD</t>
  </si>
  <si>
    <t>ACEBEDA (LA)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</si>
  <si>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</si>
  <si>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</si>
  <si>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</si>
  <si>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</si>
  <si>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</si>
  <si>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</si>
  <si>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</si>
  <si>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</si>
  <si>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</si>
  <si>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</si>
  <si>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</si>
  <si>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</si>
  <si>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</si>
  <si>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</si>
  <si>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</si>
  <si>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</si>
  <si>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</si>
  <si>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</si>
  <si>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</si>
  <si>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</si>
  <si>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</si>
  <si>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</si>
  <si>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</si>
  <si>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</si>
  <si>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</si>
  <si>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</si>
  <si>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</si>
  <si>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</si>
  <si>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</si>
  <si>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</si>
  <si>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</si>
  <si>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</si>
  <si>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</si>
  <si>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</si>
  <si>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</si>
  <si>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</si>
  <si>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</si>
  <si>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</si>
  <si>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CHAPINERIA</t>
  </si>
  <si>
    <t>CHINCHON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</si>
  <si>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</si>
  <si>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</si>
  <si>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</si>
  <si>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</si>
  <si>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</si>
  <si>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</si>
  <si>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</si>
  <si>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</si>
  <si>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</si>
  <si>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</si>
  <si>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</si>
  <si>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</si>
  <si>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</si>
  <si>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</si>
  <si>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</si>
  <si>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</si>
  <si>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</si>
  <si>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</si>
  <si>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</si>
  <si>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</si>
  <si>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</si>
  <si>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</si>
  <si>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</si>
  <si>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</si>
  <si>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GRIÑON</t>
  </si>
  <si>
    <t>GUADALIX DE LA SIERRA</t>
  </si>
  <si>
    <t>GUADARRAMA</t>
  </si>
  <si>
    <t>HORCAJO DE LA SIERRA</t>
  </si>
  <si>
    <t>HORCAJUELO DE LA SIERRA</t>
  </si>
  <si>
    <t>HOYO DE MANZANARES</t>
  </si>
  <si>
    <t>HUMANES DE MADRID</t>
  </si>
  <si>
    <t>LEGANES</t>
  </si>
  <si>
    <t>LOECHES</t>
  </si>
  <si>
    <t>LOZOYA</t>
  </si>
  <si>
    <t>LOZOYUELA-NAVAS-SIETEIGLESIAS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</si>
  <si>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</si>
  <si>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</si>
  <si>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</si>
  <si>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</si>
  <si>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</si>
  <si>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</si>
  <si>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</si>
  <si>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</si>
  <si>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</si>
  <si>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</si>
  <si>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</si>
  <si>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</si>
  <si>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MOSTOLES</t>
  </si>
  <si>
    <t>NAVACERRADA</t>
  </si>
  <si>
    <t>NAVALAFUENTE</t>
  </si>
  <si>
    <t>NAVALAGAMELLA</t>
  </si>
  <si>
    <t>NAVALCARNERO</t>
  </si>
  <si>
    <t>NAVAS DEL REY</t>
  </si>
  <si>
    <t>NUEVO BAZTAN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</si>
  <si>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</si>
  <si>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</si>
  <si>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</si>
  <si>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</si>
  <si>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</si>
  <si>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</si>
  <si>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</si>
  <si>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TAJU/A</t>
  </si>
  <si>
    <t>PEZUELA DE LAS TORRES</t>
  </si>
  <si>
    <t>PIÑUECAR-GANDULLAS</t>
  </si>
  <si>
    <t>PINILLA DEL VALLE</t>
  </si>
  <si>
    <t>PINTO</t>
  </si>
  <si>
    <t>POZUELO DE ALARCON</t>
  </si>
  <si>
    <t>POZUELO DEL REY</t>
  </si>
  <si>
    <t>PRADENA DEL RINCON</t>
  </si>
  <si>
    <t>PUEBLA DE LA SIERRA</t>
  </si>
  <si>
    <t>PUENTES VIEJAS</t>
  </si>
  <si>
    <t>QUIJORNA</t>
  </si>
  <si>
    <t>RASCAFRIA</t>
  </si>
  <si>
    <t>REDUEÑA</t>
  </si>
  <si>
    <t>RIBATEJADA</t>
  </si>
  <si>
    <t>RIVAS-VACIAMADRID</t>
  </si>
  <si>
    <t>ROBLEDO DE CHAVELA</t>
  </si>
  <si>
    <t>ROBLEDILLO DE LA JARA</t>
  </si>
  <si>
    <t>ROBREGORDO</t>
  </si>
  <si>
    <t>ROZAS DE MADRID (LAS)</t>
  </si>
  <si>
    <t>ROZAS DE PUERTO REAL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</si>
  <si>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</si>
  <si>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</si>
  <si>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</si>
  <si>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</si>
  <si>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</si>
  <si>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 SEBASTIAN DE LOS REYES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</si>
  <si>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</si>
  <si>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</si>
  <si>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</si>
  <si>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</si>
  <si>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</si>
  <si>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</si>
  <si>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</si>
  <si>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</si>
  <si>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</si>
  <si>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</si>
  <si>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</si>
  <si>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TORREJON DE ARDOZ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</si>
  <si>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</si>
  <si>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</si>
  <si>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</si>
  <si>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</si>
  <si>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</si>
  <si>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</si>
  <si>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</si>
  <si>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</si>
  <si>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</si>
  <si>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</si>
  <si>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</si>
  <si>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</si>
  <si>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</si>
  <si>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</si>
  <si>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</si>
  <si>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</si>
  <si>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</si>
  <si>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</si>
  <si>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</si>
  <si>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</si>
  <si>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</si>
  <si>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</si>
  <si>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</si>
  <si>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</si>
  <si>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</si>
  <si>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</si>
  <si>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</si>
  <si>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</si>
  <si>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</si>
  <si>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</si>
  <si>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</si>
  <si>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</si>
  <si>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SALVANES</t>
  </si>
  <si>
    <t>VILLAVICIOSA DE ODON</t>
  </si>
  <si>
    <t>VILLAVIEJA DEL LOZOYA</t>
  </si>
  <si>
    <t>ZARZALEJO</t>
  </si>
  <si>
    <t>INTELECT</t>
  </si>
  <si>
    <t>E.MENTAL</t>
  </si>
  <si>
    <t>SENSOR.</t>
  </si>
  <si>
    <t>VILLANUEVA DE LA CA/ADA</t>
  </si>
  <si>
    <t>DISCAPACIDAD PSIQUICA</t>
  </si>
  <si>
    <t>De 16 a 44 años</t>
  </si>
  <si>
    <t>Proporc</t>
  </si>
  <si>
    <t>Nº</t>
  </si>
  <si>
    <t>Prop por 1.000 habitantes</t>
  </si>
  <si>
    <t xml:space="preserve">MUNICIPIOSDE LA COMUNIDAD DE MADRID </t>
  </si>
  <si>
    <t>REDUE/A</t>
  </si>
  <si>
    <t>EVOLUCION DEL NUMERO DE PERSONAS CON DISCAPACIDAD 2003-2011 SEGÚN TIPOLOGÍA</t>
  </si>
  <si>
    <t>Fuente: Bases de Datos del Reconocimiento del Grado de  Discapacidad 2003-2011</t>
  </si>
  <si>
    <t>Dirección General de Servicios Sociales de la Consejería de Asuntos Sociales de la Comunidad de Madrid</t>
  </si>
  <si>
    <t>Fuente: Base de Datos del Reconocimiento del Grado de  Discapacidad a 31 diciembre del 2011</t>
  </si>
  <si>
    <t>OCULTAR</t>
  </si>
  <si>
    <t>Fuente: Bases de Datos del Reconocimiento del Grado de  Discapacidad 2011 y Padrón de Habitantes 2011. INE.</t>
  </si>
  <si>
    <t>POBLACION 2011</t>
  </si>
  <si>
    <t>% POBLACION AREA</t>
  </si>
  <si>
    <t>PROPORCION POR MIL HAB</t>
  </si>
  <si>
    <t>Fuentes: Base de datos del Reconocimiento del Grado de Discapacidad a 31 diciembre 2011 y Padrón de Habitantes a 1 de enero del 2012 INE.</t>
  </si>
  <si>
    <t>Elaboración propia. Dirección General de Servicios Sociales de la Consejería de Asuntos Sociales de la Comunidad de Madrid</t>
  </si>
  <si>
    <t>PERSONAS CON DISCAPACIDAD SEGÚN GRADO DE DISCAPACIDAD Y TIPOLOGÍA</t>
  </si>
  <si>
    <t>De 65 y mas años</t>
  </si>
  <si>
    <t>LA HIRUELA</t>
  </si>
  <si>
    <t>NAVARREDONDA-S.MAMÉS</t>
  </si>
  <si>
    <t>Fuente: Base de Datos del Reconocimiento del Grado de  Discapacidad a 31 diciembre del 2011 y Padrón de Habitantes a 1 de enero de 2012</t>
  </si>
  <si>
    <t>POBLACIÓN POR MUNICIPIOS DE LA COMUNIDAD DE MADRID EN 2011</t>
  </si>
  <si>
    <t>PERSONAS CON DISCAPACIDAD EN 2011 POR MUNICIPIOS Y TIPOLOGÍA</t>
  </si>
  <si>
    <t>NAVARREDONDA-S.M</t>
  </si>
  <si>
    <t>PERSONAS CON DISCAPACIDAD EN 2011 SEGÚN MUNICIPIOS, TIPOLOGÍA Y GÉNERO</t>
  </si>
  <si>
    <t xml:space="preserve">GRÁFICOS DE LA EVOLUCION DEL NUMERO DE PERSONAS CON DISCAPACIDAD 2002-2011 SEGÚN TIPOLOGÍA. </t>
  </si>
  <si>
    <t>Fuente: Bases de Datos del Reconocimiento del Grado de  Discapacidad a 2002-2011</t>
  </si>
  <si>
    <t>DATOS ESTADÍSTICOS DE PERSONAS CON DISCAPACIDAD EN LA COMUNIDAD DE MADRID EN 2011</t>
  </si>
  <si>
    <t>Fuente: Bases de Datos del Reconocimiento del Grado de Discapacidad 2011 y Padrón de Habitantes 2011 INE</t>
  </si>
  <si>
    <t xml:space="preserve">Fuente: Base de Datos del Reconocimiento del Grado de  Discapacidad 2011. Padrón de Habitantes 2011 INE </t>
  </si>
  <si>
    <t>PERSONAS CON DISCAPACIDAD MENORES 65 AÑOS SEGÚN GRADO DE DISCAPACIDAD Y GÉNERO</t>
  </si>
  <si>
    <t>POBLACIÓN 2.011</t>
  </si>
  <si>
    <t>PERSONAS CON DISCAPACIDAD EN EDAD LABORAL SEGÚN TIPOLOGÍA,GRUPOS DE EDAD Y GÉNERO (DE 16 A 64 AÑOS)</t>
  </si>
  <si>
    <t>EVOLUCIÓN DEL NUMERO DE PERSONAS CON DISCAPACIDAD AÑOS 2002-11</t>
  </si>
  <si>
    <t>Nota metodológica: En el año 2005 se realizó una depuración de expedientes duplicados.</t>
  </si>
  <si>
    <t>Estudio realizado por Dirección General de Servicios Sociales</t>
  </si>
  <si>
    <t>PERSONAS CON DISCAPACIDAD MENORES DE 65 Y MAYORES DE 65 EN 2011 POR MUNICIPIOS Y POBLACIÓN</t>
  </si>
  <si>
    <t>PERSONAS CON DISCAPACIDAD MENORES DE 65 AÑOS SEGÚN GRADO DE DISCAPACIDAD Y GÉNERO</t>
  </si>
  <si>
    <t xml:space="preserve">PERSONAS CON DISCAPACIDAD EN 2011 SEGÚN MUNICIPIOS, TIPOLOGÍA </t>
  </si>
  <si>
    <t>PERSONAS CON DISCAPACIDAD EN 2011 SEGÚN MUNICIPIOS, TIPOLOGÍA Y GENERO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</si>
</sst>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.0\ _€_-;\-* #,##0.0\ _€_-;_-* &quot;-&quot;??\ _€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d&quot; de &quot;mmmm&quot; de &quot;yyyy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75">
    <font>
      <sz val="10"/>
      <name val="Tahoma"/>
      <family val="0"/>
    </font>
    <font>
      <sz val="9"/>
      <name val="Comic Sans MS"/>
      <family val="4"/>
    </font>
    <font>
      <u val="single"/>
      <sz val="10"/>
      <color indexed="12"/>
      <name val="Arial"/>
      <family val="0"/>
    </font>
    <font>
      <b/>
      <sz val="11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36"/>
      <name val="Tahoma"/>
      <family val="0"/>
    </font>
    <font>
      <sz val="8"/>
      <name val="Tahoma"/>
      <family val="0"/>
    </font>
    <font>
      <sz val="12"/>
      <name val="Comic Sans MS"/>
      <family val="4"/>
    </font>
    <font>
      <b/>
      <sz val="12"/>
      <name val="Comic Sans MS"/>
      <family val="4"/>
    </font>
    <font>
      <sz val="12"/>
      <color indexed="8"/>
      <name val="Comic Sans MS"/>
      <family val="4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Comic Sans MS"/>
      <family val="4"/>
    </font>
    <font>
      <sz val="11"/>
      <name val="Arial"/>
      <family val="0"/>
    </font>
    <font>
      <b/>
      <sz val="10"/>
      <color indexed="8"/>
      <name val="Comic Sans MS"/>
      <family val="4"/>
    </font>
    <font>
      <sz val="14"/>
      <name val="Arial"/>
      <family val="0"/>
    </font>
    <font>
      <sz val="7"/>
      <name val="Comic Sans MS"/>
      <family val="4"/>
    </font>
    <font>
      <sz val="7"/>
      <name val="Arial"/>
      <family val="0"/>
    </font>
    <font>
      <b/>
      <i/>
      <sz val="7"/>
      <name val="Comic Sans MS"/>
      <family val="4"/>
    </font>
    <font>
      <b/>
      <sz val="7"/>
      <name val="Comic Sans MS"/>
      <family val="4"/>
    </font>
    <font>
      <sz val="9"/>
      <color indexed="8"/>
      <name val="Arial"/>
      <family val="0"/>
    </font>
    <font>
      <b/>
      <sz val="8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Comic Sans MS"/>
      <family val="4"/>
    </font>
    <font>
      <b/>
      <u val="single"/>
      <sz val="9"/>
      <name val="Comic Sans MS"/>
      <family val="4"/>
    </font>
    <font>
      <sz val="14"/>
      <name val="Tahoma"/>
      <family val="0"/>
    </font>
    <font>
      <sz val="8"/>
      <color indexed="58"/>
      <name val="Arial"/>
      <family val="2"/>
    </font>
    <font>
      <sz val="9"/>
      <name val="Arial"/>
      <family val="2"/>
    </font>
    <font>
      <sz val="10"/>
      <color indexed="8"/>
      <name val="Comic Sans MS"/>
      <family val="4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403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5" fillId="34" borderId="16" xfId="0" applyNumberFormat="1" applyFont="1" applyFill="1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3" fontId="5" fillId="34" borderId="18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5" fillId="0" borderId="0" xfId="54" applyFont="1" applyFill="1" applyBorder="1" applyAlignment="1">
      <alignment horizontal="center"/>
      <protection/>
    </xf>
    <xf numFmtId="0" fontId="16" fillId="0" borderId="0" xfId="54" applyFont="1" applyFill="1" applyBorder="1" applyAlignment="1">
      <alignment horizontal="center"/>
      <protection/>
    </xf>
    <xf numFmtId="3" fontId="14" fillId="0" borderId="19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center"/>
    </xf>
    <xf numFmtId="3" fontId="14" fillId="33" borderId="20" xfId="0" applyNumberFormat="1" applyFont="1" applyFill="1" applyBorder="1" applyAlignment="1">
      <alignment horizontal="center"/>
    </xf>
    <xf numFmtId="3" fontId="14" fillId="33" borderId="2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4" fillId="0" borderId="22" xfId="0" applyNumberFormat="1" applyFont="1" applyBorder="1" applyAlignment="1">
      <alignment horizontal="center"/>
    </xf>
    <xf numFmtId="3" fontId="15" fillId="0" borderId="23" xfId="54" applyNumberFormat="1" applyFont="1" applyFill="1" applyBorder="1" applyAlignment="1">
      <alignment horizontal="center" wrapText="1"/>
      <protection/>
    </xf>
    <xf numFmtId="4" fontId="13" fillId="0" borderId="21" xfId="0" applyNumberFormat="1" applyFont="1" applyBorder="1" applyAlignment="1">
      <alignment horizontal="center"/>
    </xf>
    <xf numFmtId="3" fontId="13" fillId="0" borderId="23" xfId="0" applyNumberFormat="1" applyFont="1" applyFill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0" fontId="15" fillId="0" borderId="0" xfId="54" applyFont="1" applyFill="1" applyBorder="1" applyAlignment="1">
      <alignment wrapText="1"/>
      <protection/>
    </xf>
    <xf numFmtId="0" fontId="16" fillId="0" borderId="0" xfId="54" applyNumberFormat="1" applyFont="1" applyFill="1" applyBorder="1" applyAlignment="1">
      <alignment horizontal="right" wrapText="1"/>
      <protection/>
    </xf>
    <xf numFmtId="3" fontId="14" fillId="34" borderId="25" xfId="0" applyNumberFormat="1" applyFont="1" applyFill="1" applyBorder="1" applyAlignment="1">
      <alignment horizontal="center"/>
    </xf>
    <xf numFmtId="3" fontId="14" fillId="34" borderId="26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34" borderId="27" xfId="0" applyNumberFormat="1" applyFont="1" applyFill="1" applyBorder="1" applyAlignment="1">
      <alignment horizontal="center"/>
    </xf>
    <xf numFmtId="3" fontId="3" fillId="34" borderId="28" xfId="0" applyNumberFormat="1" applyFont="1" applyFill="1" applyBorder="1" applyAlignment="1">
      <alignment horizontal="center"/>
    </xf>
    <xf numFmtId="164" fontId="3" fillId="34" borderId="2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16" fillId="35" borderId="0" xfId="0" applyNumberFormat="1" applyFont="1" applyFill="1" applyAlignment="1">
      <alignment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16" fillId="0" borderId="0" xfId="55" applyFont="1" applyFill="1" applyBorder="1" applyAlignment="1">
      <alignment horizontal="center"/>
      <protection/>
    </xf>
    <xf numFmtId="0" fontId="16" fillId="0" borderId="0" xfId="5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6" fillId="0" borderId="0" xfId="55" applyFont="1" applyFill="1" applyBorder="1" applyAlignment="1">
      <alignment wrapText="1"/>
      <protection/>
    </xf>
    <xf numFmtId="0" fontId="16" fillId="0" borderId="0" xfId="55" applyFont="1" applyFill="1" applyBorder="1" applyAlignment="1">
      <alignment horizontal="right" wrapText="1"/>
      <protection/>
    </xf>
    <xf numFmtId="3" fontId="3" fillId="0" borderId="3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34" borderId="34" xfId="0" applyNumberFormat="1" applyFont="1" applyFill="1" applyBorder="1" applyAlignment="1">
      <alignment horizontal="center"/>
    </xf>
    <xf numFmtId="3" fontId="3" fillId="34" borderId="17" xfId="0" applyNumberFormat="1" applyFont="1" applyFill="1" applyBorder="1" applyAlignment="1">
      <alignment horizontal="center"/>
    </xf>
    <xf numFmtId="3" fontId="3" fillId="34" borderId="18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6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wrapText="1"/>
      <protection/>
    </xf>
    <xf numFmtId="0" fontId="16" fillId="0" borderId="0" xfId="56" applyFont="1" applyFill="1" applyBorder="1" applyAlignment="1">
      <alignment horizontal="right" wrapText="1"/>
      <protection/>
    </xf>
    <xf numFmtId="3" fontId="16" fillId="0" borderId="0" xfId="56" applyNumberFormat="1" applyFont="1" applyFill="1" applyBorder="1" applyAlignment="1">
      <alignment wrapText="1"/>
      <protection/>
    </xf>
    <xf numFmtId="3" fontId="16" fillId="0" borderId="0" xfId="56" applyNumberFormat="1" applyFont="1" applyFill="1" applyBorder="1" applyAlignment="1">
      <alignment horizontal="right" wrapText="1"/>
      <protection/>
    </xf>
    <xf numFmtId="3" fontId="0" fillId="0" borderId="0" xfId="0" applyNumberFormat="1" applyFill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center"/>
    </xf>
    <xf numFmtId="3" fontId="5" fillId="33" borderId="35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3" fontId="5" fillId="34" borderId="37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0" fontId="16" fillId="0" borderId="0" xfId="53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16" fillId="0" borderId="0" xfId="53" applyFont="1" applyFill="1" applyBorder="1" applyAlignment="1">
      <alignment wrapText="1"/>
      <protection/>
    </xf>
    <xf numFmtId="0" fontId="16" fillId="0" borderId="0" xfId="53" applyFont="1" applyFill="1" applyBorder="1" applyAlignment="1">
      <alignment horizontal="right" wrapText="1"/>
      <protection/>
    </xf>
    <xf numFmtId="3" fontId="4" fillId="0" borderId="0" xfId="0" applyNumberFormat="1" applyFont="1" applyFill="1" applyAlignment="1">
      <alignment horizontal="center"/>
    </xf>
    <xf numFmtId="3" fontId="16" fillId="0" borderId="0" xfId="0" applyNumberFormat="1" applyFont="1" applyFill="1" applyBorder="1" applyAlignment="1">
      <alignment horizontal="right" wrapText="1"/>
    </xf>
    <xf numFmtId="0" fontId="16" fillId="0" borderId="38" xfId="53" applyFont="1" applyFill="1" applyBorder="1" applyAlignment="1">
      <alignment wrapText="1"/>
      <protection/>
    </xf>
    <xf numFmtId="0" fontId="16" fillId="0" borderId="39" xfId="53" applyFont="1" applyFill="1" applyBorder="1" applyAlignment="1">
      <alignment horizontal="right" wrapText="1"/>
      <protection/>
    </xf>
    <xf numFmtId="0" fontId="16" fillId="0" borderId="40" xfId="53" applyFont="1" applyFill="1" applyBorder="1" applyAlignment="1">
      <alignment wrapText="1"/>
      <protection/>
    </xf>
    <xf numFmtId="0" fontId="16" fillId="0" borderId="41" xfId="53" applyFont="1" applyFill="1" applyBorder="1" applyAlignment="1">
      <alignment horizontal="right" wrapText="1"/>
      <protection/>
    </xf>
    <xf numFmtId="3" fontId="5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center"/>
    </xf>
    <xf numFmtId="0" fontId="16" fillId="0" borderId="39" xfId="53" applyFont="1" applyFill="1" applyBorder="1" applyAlignment="1">
      <alignment wrapText="1"/>
      <protection/>
    </xf>
    <xf numFmtId="0" fontId="16" fillId="0" borderId="41" xfId="53" applyFont="1" applyFill="1" applyBorder="1" applyAlignment="1">
      <alignment wrapText="1"/>
      <protection/>
    </xf>
    <xf numFmtId="3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3" fontId="5" fillId="34" borderId="35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5" fillId="34" borderId="27" xfId="0" applyNumberFormat="1" applyFont="1" applyFill="1" applyBorder="1" applyAlignment="1">
      <alignment horizontal="center"/>
    </xf>
    <xf numFmtId="3" fontId="5" fillId="34" borderId="29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34" borderId="28" xfId="0" applyNumberFormat="1" applyFont="1" applyFill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0" fontId="0" fillId="0" borderId="0" xfId="0" applyAlignment="1">
      <alignment/>
    </xf>
    <xf numFmtId="3" fontId="25" fillId="33" borderId="44" xfId="0" applyNumberFormat="1" applyFont="1" applyFill="1" applyBorder="1" applyAlignment="1">
      <alignment horizontal="center"/>
    </xf>
    <xf numFmtId="3" fontId="25" fillId="33" borderId="28" xfId="0" applyNumberFormat="1" applyFont="1" applyFill="1" applyBorder="1" applyAlignment="1">
      <alignment horizontal="center"/>
    </xf>
    <xf numFmtId="3" fontId="25" fillId="33" borderId="29" xfId="0" applyNumberFormat="1" applyFont="1" applyFill="1" applyBorder="1" applyAlignment="1">
      <alignment horizontal="center"/>
    </xf>
    <xf numFmtId="3" fontId="25" fillId="33" borderId="45" xfId="0" applyNumberFormat="1" applyFont="1" applyFill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3" fontId="5" fillId="36" borderId="20" xfId="0" applyNumberFormat="1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36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164" fontId="5" fillId="0" borderId="46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3" fontId="5" fillId="34" borderId="47" xfId="0" applyNumberFormat="1" applyFont="1" applyFill="1" applyBorder="1" applyAlignment="1">
      <alignment horizontal="center" vertical="center"/>
    </xf>
    <xf numFmtId="3" fontId="5" fillId="37" borderId="20" xfId="0" applyNumberFormat="1" applyFont="1" applyFill="1" applyBorder="1" applyAlignment="1">
      <alignment horizontal="center" vertical="center"/>
    </xf>
    <xf numFmtId="164" fontId="5" fillId="37" borderId="20" xfId="0" applyNumberFormat="1" applyFont="1" applyFill="1" applyBorder="1" applyAlignment="1">
      <alignment horizontal="center" vertical="center"/>
    </xf>
    <xf numFmtId="3" fontId="4" fillId="37" borderId="20" xfId="0" applyNumberFormat="1" applyFont="1" applyFill="1" applyBorder="1" applyAlignment="1">
      <alignment horizontal="center" vertical="center"/>
    </xf>
    <xf numFmtId="164" fontId="4" fillId="37" borderId="20" xfId="0" applyNumberFormat="1" applyFont="1" applyFill="1" applyBorder="1" applyAlignment="1">
      <alignment horizontal="center" vertical="center"/>
    </xf>
    <xf numFmtId="3" fontId="5" fillId="38" borderId="20" xfId="0" applyNumberFormat="1" applyFont="1" applyFill="1" applyBorder="1" applyAlignment="1">
      <alignment horizontal="center" vertical="center"/>
    </xf>
    <xf numFmtId="164" fontId="5" fillId="38" borderId="20" xfId="0" applyNumberFormat="1" applyFont="1" applyFill="1" applyBorder="1" applyAlignment="1">
      <alignment horizontal="center" vertical="center"/>
    </xf>
    <xf numFmtId="3" fontId="4" fillId="38" borderId="20" xfId="0" applyNumberFormat="1" applyFont="1" applyFill="1" applyBorder="1" applyAlignment="1">
      <alignment horizontal="center" vertical="center"/>
    </xf>
    <xf numFmtId="164" fontId="4" fillId="38" borderId="20" xfId="0" applyNumberFormat="1" applyFont="1" applyFill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/>
    </xf>
    <xf numFmtId="3" fontId="25" fillId="33" borderId="0" xfId="0" applyNumberFormat="1" applyFont="1" applyFill="1" applyBorder="1" applyAlignment="1">
      <alignment horizontal="center"/>
    </xf>
    <xf numFmtId="164" fontId="5" fillId="39" borderId="46" xfId="0" applyNumberFormat="1" applyFont="1" applyFill="1" applyBorder="1" applyAlignment="1">
      <alignment horizontal="center" vertical="center"/>
    </xf>
    <xf numFmtId="164" fontId="4" fillId="39" borderId="46" xfId="0" applyNumberFormat="1" applyFont="1" applyFill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3" fontId="4" fillId="36" borderId="48" xfId="0" applyNumberFormat="1" applyFont="1" applyFill="1" applyBorder="1" applyAlignment="1">
      <alignment horizontal="center" vertical="center"/>
    </xf>
    <xf numFmtId="164" fontId="4" fillId="39" borderId="49" xfId="0" applyNumberFormat="1" applyFont="1" applyFill="1" applyBorder="1" applyAlignment="1">
      <alignment horizontal="center" vertical="center"/>
    </xf>
    <xf numFmtId="3" fontId="4" fillId="37" borderId="48" xfId="0" applyNumberFormat="1" applyFont="1" applyFill="1" applyBorder="1" applyAlignment="1">
      <alignment horizontal="center" vertical="center"/>
    </xf>
    <xf numFmtId="164" fontId="4" fillId="37" borderId="48" xfId="0" applyNumberFormat="1" applyFont="1" applyFill="1" applyBorder="1" applyAlignment="1">
      <alignment horizontal="center" vertical="center"/>
    </xf>
    <xf numFmtId="3" fontId="4" fillId="38" borderId="48" xfId="0" applyNumberFormat="1" applyFont="1" applyFill="1" applyBorder="1" applyAlignment="1">
      <alignment horizontal="center" vertical="center"/>
    </xf>
    <xf numFmtId="164" fontId="4" fillId="38" borderId="48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center" vertical="center"/>
    </xf>
    <xf numFmtId="164" fontId="5" fillId="34" borderId="29" xfId="0" applyNumberFormat="1" applyFont="1" applyFill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164" fontId="5" fillId="34" borderId="44" xfId="0" applyNumberFormat="1" applyFont="1" applyFill="1" applyBorder="1" applyAlignment="1">
      <alignment horizontal="center" vertical="center"/>
    </xf>
    <xf numFmtId="164" fontId="5" fillId="34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/>
    </xf>
    <xf numFmtId="3" fontId="25" fillId="33" borderId="52" xfId="0" applyNumberFormat="1" applyFont="1" applyFill="1" applyBorder="1" applyAlignment="1">
      <alignment horizontal="center"/>
    </xf>
    <xf numFmtId="3" fontId="5" fillId="0" borderId="53" xfId="0" applyNumberFormat="1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 vertical="center"/>
    </xf>
    <xf numFmtId="3" fontId="5" fillId="36" borderId="53" xfId="0" applyNumberFormat="1" applyFont="1" applyFill="1" applyBorder="1" applyAlignment="1">
      <alignment horizontal="center" vertical="center"/>
    </xf>
    <xf numFmtId="164" fontId="5" fillId="39" borderId="54" xfId="0" applyNumberFormat="1" applyFont="1" applyFill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164" fontId="5" fillId="34" borderId="47" xfId="0" applyNumberFormat="1" applyFont="1" applyFill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/>
    </xf>
    <xf numFmtId="3" fontId="25" fillId="33" borderId="36" xfId="0" applyNumberFormat="1" applyFont="1" applyFill="1" applyBorder="1" applyAlignment="1">
      <alignment horizontal="center"/>
    </xf>
    <xf numFmtId="164" fontId="5" fillId="0" borderId="54" xfId="0" applyNumberFormat="1" applyFont="1" applyBorder="1" applyAlignment="1">
      <alignment horizontal="center" vertical="center"/>
    </xf>
    <xf numFmtId="3" fontId="5" fillId="37" borderId="53" xfId="0" applyNumberFormat="1" applyFont="1" applyFill="1" applyBorder="1" applyAlignment="1">
      <alignment horizontal="center" vertical="center"/>
    </xf>
    <xf numFmtId="164" fontId="5" fillId="37" borderId="53" xfId="0" applyNumberFormat="1" applyFont="1" applyFill="1" applyBorder="1" applyAlignment="1">
      <alignment horizontal="center" vertical="center"/>
    </xf>
    <xf numFmtId="3" fontId="5" fillId="38" borderId="53" xfId="0" applyNumberFormat="1" applyFont="1" applyFill="1" applyBorder="1" applyAlignment="1">
      <alignment horizontal="center" vertical="center"/>
    </xf>
    <xf numFmtId="164" fontId="5" fillId="38" borderId="53" xfId="0" applyNumberFormat="1" applyFont="1" applyFill="1" applyBorder="1" applyAlignment="1">
      <alignment horizontal="center" vertical="center"/>
    </xf>
    <xf numFmtId="3" fontId="22" fillId="0" borderId="55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 vertical="center" wrapText="1"/>
    </xf>
    <xf numFmtId="3" fontId="4" fillId="0" borderId="57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3" fontId="5" fillId="34" borderId="37" xfId="0" applyNumberFormat="1" applyFont="1" applyFill="1" applyBorder="1" applyAlignment="1">
      <alignment horizontal="center" vertical="center" wrapText="1"/>
    </xf>
    <xf numFmtId="0" fontId="20" fillId="33" borderId="58" xfId="54" applyFont="1" applyFill="1" applyBorder="1" applyAlignment="1">
      <alignment horizontal="center"/>
      <protection/>
    </xf>
    <xf numFmtId="0" fontId="20" fillId="0" borderId="15" xfId="54" applyFont="1" applyFill="1" applyBorder="1" applyAlignment="1">
      <alignment horizontal="center" wrapText="1"/>
      <protection/>
    </xf>
    <xf numFmtId="0" fontId="20" fillId="0" borderId="13" xfId="54" applyFont="1" applyFill="1" applyBorder="1" applyAlignment="1">
      <alignment horizontal="center" wrapText="1"/>
      <protection/>
    </xf>
    <xf numFmtId="0" fontId="20" fillId="40" borderId="16" xfId="54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 horizontal="center" vertical="center"/>
    </xf>
    <xf numFmtId="3" fontId="27" fillId="34" borderId="16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"/>
    </xf>
    <xf numFmtId="3" fontId="2" fillId="0" borderId="0" xfId="45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6" fillId="33" borderId="33" xfId="0" applyNumberFormat="1" applyFont="1" applyFill="1" applyBorder="1" applyAlignment="1">
      <alignment horizontal="center"/>
    </xf>
    <xf numFmtId="3" fontId="6" fillId="33" borderId="59" xfId="0" applyNumberFormat="1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 horizontal="center"/>
    </xf>
    <xf numFmtId="3" fontId="6" fillId="33" borderId="46" xfId="0" applyNumberFormat="1" applyFont="1" applyFill="1" applyBorder="1" applyAlignment="1">
      <alignment horizontal="center"/>
    </xf>
    <xf numFmtId="3" fontId="6" fillId="33" borderId="30" xfId="0" applyNumberFormat="1" applyFont="1" applyFill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29" fillId="34" borderId="30" xfId="0" applyNumberFormat="1" applyFont="1" applyFill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29" fillId="34" borderId="20" xfId="0" applyNumberFormat="1" applyFont="1" applyFill="1" applyBorder="1" applyAlignment="1">
      <alignment horizontal="center"/>
    </xf>
    <xf numFmtId="3" fontId="29" fillId="34" borderId="26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center"/>
    </xf>
    <xf numFmtId="3" fontId="3" fillId="41" borderId="60" xfId="0" applyNumberFormat="1" applyFont="1" applyFill="1" applyBorder="1" applyAlignment="1">
      <alignment horizontal="center"/>
    </xf>
    <xf numFmtId="3" fontId="3" fillId="41" borderId="61" xfId="0" applyNumberFormat="1" applyFont="1" applyFill="1" applyBorder="1" applyAlignment="1">
      <alignment horizontal="center"/>
    </xf>
    <xf numFmtId="3" fontId="0" fillId="41" borderId="0" xfId="0" applyNumberFormat="1" applyFill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4" fontId="3" fillId="34" borderId="28" xfId="0" applyNumberFormat="1" applyFont="1" applyFill="1" applyBorder="1" applyAlignment="1">
      <alignment horizontal="center"/>
    </xf>
    <xf numFmtId="3" fontId="3" fillId="41" borderId="28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3" fillId="41" borderId="44" xfId="0" applyNumberFormat="1" applyFont="1" applyFill="1" applyBorder="1" applyAlignment="1">
      <alignment horizontal="center"/>
    </xf>
    <xf numFmtId="3" fontId="3" fillId="41" borderId="50" xfId="0" applyNumberFormat="1" applyFont="1" applyFill="1" applyBorder="1" applyAlignment="1">
      <alignment horizontal="center"/>
    </xf>
    <xf numFmtId="164" fontId="3" fillId="34" borderId="62" xfId="0" applyNumberFormat="1" applyFont="1" applyFill="1" applyBorder="1" applyAlignment="1">
      <alignment horizontal="center"/>
    </xf>
    <xf numFmtId="164" fontId="3" fillId="41" borderId="6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5" fillId="34" borderId="18" xfId="0" applyNumberFormat="1" applyFont="1" applyFill="1" applyBorder="1" applyAlignment="1">
      <alignment horizontal="center"/>
    </xf>
    <xf numFmtId="3" fontId="5" fillId="34" borderId="47" xfId="0" applyNumberFormat="1" applyFont="1" applyFill="1" applyBorder="1" applyAlignment="1">
      <alignment horizontal="center"/>
    </xf>
    <xf numFmtId="165" fontId="5" fillId="34" borderId="18" xfId="0" applyNumberFormat="1" applyFont="1" applyFill="1" applyBorder="1" applyAlignment="1">
      <alignment horizontal="center"/>
    </xf>
    <xf numFmtId="0" fontId="20" fillId="33" borderId="10" xfId="54" applyFont="1" applyFill="1" applyBorder="1" applyAlignment="1">
      <alignment horizontal="center" shrinkToFit="1"/>
      <protection/>
    </xf>
    <xf numFmtId="3" fontId="18" fillId="0" borderId="55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5" fillId="33" borderId="59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3" fontId="5" fillId="33" borderId="46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3" fontId="5" fillId="42" borderId="37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0" fontId="35" fillId="0" borderId="20" xfId="53" applyFont="1" applyFill="1" applyBorder="1" applyAlignment="1">
      <alignment horizontal="center" vertical="center" wrapText="1"/>
      <protection/>
    </xf>
    <xf numFmtId="3" fontId="4" fillId="0" borderId="20" xfId="0" applyNumberFormat="1" applyFont="1" applyFill="1" applyBorder="1" applyAlignment="1">
      <alignment horizontal="center" vertical="center"/>
    </xf>
    <xf numFmtId="3" fontId="5" fillId="34" borderId="64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6" fillId="34" borderId="37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34" borderId="3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5" fillId="34" borderId="42" xfId="0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165" fontId="5" fillId="34" borderId="3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27" fillId="33" borderId="56" xfId="0" applyNumberFormat="1" applyFont="1" applyFill="1" applyBorder="1" applyAlignment="1">
      <alignment horizontal="center" vertical="center"/>
    </xf>
    <xf numFmtId="3" fontId="27" fillId="33" borderId="10" xfId="0" applyNumberFormat="1" applyFont="1" applyFill="1" applyBorder="1" applyAlignment="1">
      <alignment horizontal="center" vertical="center"/>
    </xf>
    <xf numFmtId="3" fontId="27" fillId="33" borderId="60" xfId="0" applyNumberFormat="1" applyFont="1" applyFill="1" applyBorder="1" applyAlignment="1">
      <alignment horizontal="center" vertical="center"/>
    </xf>
    <xf numFmtId="3" fontId="27" fillId="33" borderId="11" xfId="0" applyNumberFormat="1" applyFont="1" applyFill="1" applyBorder="1" applyAlignment="1">
      <alignment horizontal="center" vertical="center"/>
    </xf>
    <xf numFmtId="3" fontId="27" fillId="33" borderId="65" xfId="0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27" fillId="34" borderId="33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27" fillId="34" borderId="30" xfId="0" applyNumberFormat="1" applyFont="1" applyFill="1" applyBorder="1" applyAlignment="1">
      <alignment horizontal="center" vertical="center"/>
    </xf>
    <xf numFmtId="3" fontId="27" fillId="34" borderId="16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33" fillId="0" borderId="0" xfId="0" applyNumberFormat="1" applyFont="1" applyFill="1" applyBorder="1" applyAlignment="1">
      <alignment horizontal="center"/>
    </xf>
    <xf numFmtId="3" fontId="28" fillId="0" borderId="66" xfId="0" applyNumberFormat="1" applyFont="1" applyFill="1" applyBorder="1" applyAlignment="1">
      <alignment horizontal="center"/>
    </xf>
    <xf numFmtId="3" fontId="28" fillId="0" borderId="67" xfId="0" applyNumberFormat="1" applyFont="1" applyFill="1" applyBorder="1" applyAlignment="1">
      <alignment horizontal="center"/>
    </xf>
    <xf numFmtId="3" fontId="29" fillId="0" borderId="30" xfId="0" applyNumberFormat="1" applyFont="1" applyFill="1" applyBorder="1" applyAlignment="1">
      <alignment horizontal="center"/>
    </xf>
    <xf numFmtId="3" fontId="28" fillId="0" borderId="14" xfId="0" applyNumberFormat="1" applyFont="1" applyFill="1" applyBorder="1" applyAlignment="1">
      <alignment horizontal="center"/>
    </xf>
    <xf numFmtId="3" fontId="28" fillId="0" borderId="68" xfId="0" applyNumberFormat="1" applyFont="1" applyFill="1" applyBorder="1" applyAlignment="1">
      <alignment horizontal="center"/>
    </xf>
    <xf numFmtId="3" fontId="29" fillId="0" borderId="48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center"/>
    </xf>
    <xf numFmtId="3" fontId="2" fillId="0" borderId="0" xfId="45" applyNumberFormat="1" applyFont="1" applyAlignment="1" applyProtection="1">
      <alignment horizontal="right"/>
      <protection/>
    </xf>
    <xf numFmtId="3" fontId="30" fillId="0" borderId="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5" fillId="34" borderId="29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3" fontId="7" fillId="0" borderId="0" xfId="0" applyNumberFormat="1" applyFont="1" applyAlignment="1">
      <alignment vertical="center"/>
    </xf>
    <xf numFmtId="3" fontId="1" fillId="0" borderId="12" xfId="0" applyNumberFormat="1" applyFont="1" applyBorder="1" applyAlignment="1">
      <alignment horizontal="center"/>
    </xf>
    <xf numFmtId="3" fontId="1" fillId="0" borderId="65" xfId="0" applyNumberFormat="1" applyFont="1" applyBorder="1" applyAlignment="1">
      <alignment horizontal="center"/>
    </xf>
    <xf numFmtId="0" fontId="5" fillId="33" borderId="28" xfId="0" applyNumberFormat="1" applyFont="1" applyFill="1" applyBorder="1" applyAlignment="1">
      <alignment horizontal="center"/>
    </xf>
    <xf numFmtId="0" fontId="5" fillId="33" borderId="27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 horizontal="center"/>
    </xf>
    <xf numFmtId="3" fontId="5" fillId="0" borderId="69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2" fillId="0" borderId="0" xfId="45" applyAlignment="1" applyProtection="1">
      <alignment/>
      <protection/>
    </xf>
    <xf numFmtId="0" fontId="0" fillId="0" borderId="0" xfId="0" applyAlignment="1">
      <alignment/>
    </xf>
    <xf numFmtId="0" fontId="9" fillId="43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45" applyAlignment="1" applyProtection="1">
      <alignment horizontal="left"/>
      <protection/>
    </xf>
    <xf numFmtId="0" fontId="2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" fillId="0" borderId="0" xfId="45" applyFont="1" applyAlignment="1" applyProtection="1">
      <alignment horizontal="left" wrapText="1"/>
      <protection/>
    </xf>
    <xf numFmtId="0" fontId="2" fillId="0" borderId="0" xfId="45" applyAlignment="1" applyProtection="1">
      <alignment horizontal="left" wrapText="1"/>
      <protection/>
    </xf>
    <xf numFmtId="0" fontId="2" fillId="0" borderId="0" xfId="45" applyFont="1" applyAlignment="1" applyProtection="1">
      <alignment/>
      <protection/>
    </xf>
    <xf numFmtId="3" fontId="4" fillId="0" borderId="0" xfId="0" applyNumberFormat="1" applyFont="1" applyAlignment="1">
      <alignment horizontal="left"/>
    </xf>
    <xf numFmtId="3" fontId="2" fillId="0" borderId="0" xfId="45" applyNumberFormat="1" applyFont="1" applyAlignment="1" applyProtection="1">
      <alignment horizontal="center"/>
      <protection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25" fillId="33" borderId="44" xfId="0" applyNumberFormat="1" applyFont="1" applyFill="1" applyBorder="1" applyAlignment="1">
      <alignment horizontal="center"/>
    </xf>
    <xf numFmtId="0" fontId="23" fillId="0" borderId="29" xfId="0" applyFont="1" applyBorder="1" applyAlignment="1">
      <alignment horizontal="center"/>
    </xf>
    <xf numFmtId="3" fontId="25" fillId="33" borderId="70" xfId="0" applyNumberFormat="1" applyFont="1" applyFill="1" applyBorder="1" applyAlignment="1">
      <alignment horizontal="center"/>
    </xf>
    <xf numFmtId="3" fontId="25" fillId="33" borderId="23" xfId="0" applyNumberFormat="1" applyFont="1" applyFill="1" applyBorder="1" applyAlignment="1">
      <alignment horizontal="center"/>
    </xf>
    <xf numFmtId="3" fontId="25" fillId="33" borderId="28" xfId="0" applyNumberFormat="1" applyFont="1" applyFill="1" applyBorder="1" applyAlignment="1">
      <alignment horizontal="center"/>
    </xf>
    <xf numFmtId="3" fontId="25" fillId="33" borderId="29" xfId="0" applyNumberFormat="1" applyFont="1" applyFill="1" applyBorder="1" applyAlignment="1">
      <alignment horizontal="center"/>
    </xf>
    <xf numFmtId="3" fontId="25" fillId="33" borderId="45" xfId="0" applyNumberFormat="1" applyFont="1" applyFill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5" fillId="33" borderId="51" xfId="0" applyNumberFormat="1" applyFont="1" applyFill="1" applyBorder="1" applyAlignment="1">
      <alignment horizontal="center"/>
    </xf>
    <xf numFmtId="3" fontId="5" fillId="33" borderId="65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6" fillId="33" borderId="33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3" fontId="6" fillId="33" borderId="33" xfId="0" applyNumberFormat="1" applyFont="1" applyFill="1" applyBorder="1" applyAlignment="1">
      <alignment horizontal="center" vertical="center" wrapText="1" shrinkToFit="1"/>
    </xf>
    <xf numFmtId="0" fontId="0" fillId="0" borderId="71" xfId="0" applyBorder="1" applyAlignment="1">
      <alignment horizontal="center" vertical="center" wrapText="1" shrinkToFit="1"/>
    </xf>
    <xf numFmtId="3" fontId="6" fillId="33" borderId="33" xfId="0" applyNumberFormat="1" applyFont="1" applyFill="1" applyBorder="1" applyAlignment="1">
      <alignment horizontal="center" wrapText="1" shrinkToFit="1"/>
    </xf>
    <xf numFmtId="0" fontId="0" fillId="0" borderId="71" xfId="0" applyBorder="1" applyAlignment="1">
      <alignment horizontal="center" wrapText="1" shrinkToFit="1"/>
    </xf>
    <xf numFmtId="3" fontId="3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7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left" vertical="center"/>
    </xf>
    <xf numFmtId="3" fontId="6" fillId="33" borderId="12" xfId="0" applyNumberFormat="1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3" fontId="6" fillId="33" borderId="51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37" xfId="53"/>
    <cellStyle name="Normal_Hoja1" xfId="54"/>
    <cellStyle name="Normal_Tabla 1" xfId="55"/>
    <cellStyle name="Normal_TO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225"/>
          <c:w val="0.71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'[1]ANEXO I'!$A$34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'[1]ANEXO I'!$B$33:$K$33</c:f>
              <c:numCache>
                <c:ptCount val="10"/>
              </c:numCache>
            </c:numRef>
          </c:cat>
          <c:val>
            <c:numRef>
              <c:f>'[1]ANEXO I'!$B$34:$K$34</c:f>
              <c:numCache>
                <c:ptCount val="10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'[1]ANEXO I'!$A$35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'[1]ANEXO I'!$B$33:$K$33</c:f>
              <c:numCache>
                <c:ptCount val="10"/>
              </c:numCache>
            </c:numRef>
          </c:cat>
          <c:val>
            <c:numRef>
              <c:f>'[1]ANEXO I'!$B$35:$K$35</c:f>
              <c:numCache>
                <c:ptCount val="10"/>
              </c:numCache>
            </c:numRef>
          </c:val>
        </c:ser>
        <c:ser>
          <c:idx val="2"/>
          <c:order val="2"/>
          <c:tx>
            <c:strRef>
              <c:f>'[1]ANEXO I'!$A$36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'[1]ANEXO I'!$B$33:$K$33</c:f>
              <c:numCache>
                <c:ptCount val="10"/>
              </c:numCache>
            </c:numRef>
          </c:cat>
          <c:val>
            <c:numRef>
              <c:f>'[1]ANEXO I'!$B$36:$K$36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val>
        </c:ser>
        <c:ser>
          <c:idx val="3"/>
          <c:order val="3"/>
          <c:tx>
            <c:strRef>
              <c:f>'[1]ANEXO I'!$A$37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'[1]ANEXO I'!$B$33:$K$33</c:f>
              <c:numCache>
                <c:ptCount val="10"/>
              </c:numCache>
            </c:numRef>
          </c:cat>
          <c:val>
            <c:numRef>
              <c:f>'[1]ANEXO I'!$B$37:$K$37</c:f>
              <c:numCache>
                <c:ptCount val="10"/>
                <c:pt idx="0">
                  <c:v>115357</c:v>
                </c:pt>
                <c:pt idx="1">
                  <c:v>121780</c:v>
                </c:pt>
                <c:pt idx="2">
                  <c:v>128562</c:v>
                </c:pt>
                <c:pt idx="3">
                  <c:v>130356</c:v>
                </c:pt>
                <c:pt idx="4">
                  <c:v>141329</c:v>
                </c:pt>
                <c:pt idx="5">
                  <c:v>147205</c:v>
                </c:pt>
                <c:pt idx="6">
                  <c:v>147526</c:v>
                </c:pt>
                <c:pt idx="7">
                  <c:v>155724</c:v>
                </c:pt>
                <c:pt idx="8">
                  <c:v>165883</c:v>
                </c:pt>
                <c:pt idx="9">
                  <c:v>168375</c:v>
                </c:pt>
              </c:numCache>
            </c:numRef>
          </c:val>
        </c:ser>
        <c:ser>
          <c:idx val="4"/>
          <c:order val="4"/>
          <c:tx>
            <c:strRef>
              <c:f>'[1]ANEXO I'!$A$38</c:f>
              <c:strCache>
                <c:ptCount val="1"/>
                <c:pt idx="0">
                  <c:v>OSTEOARTICULAR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'[1]ANEXO I'!$B$33:$K$33</c:f>
              <c:numCache>
                <c:ptCount val="10"/>
              </c:numCache>
            </c:numRef>
          </c:cat>
          <c:val>
            <c:numRef>
              <c:f>'[1]ANEXO I'!$B$38:$K$38</c:f>
              <c:numCache>
                <c:ptCount val="10"/>
                <c:pt idx="0">
                  <c:v>43453</c:v>
                </c:pt>
                <c:pt idx="1">
                  <c:v>46198</c:v>
                </c:pt>
                <c:pt idx="2">
                  <c:v>48750</c:v>
                </c:pt>
                <c:pt idx="3">
                  <c:v>50013</c:v>
                </c:pt>
                <c:pt idx="4">
                  <c:v>54408</c:v>
                </c:pt>
                <c:pt idx="5">
                  <c:v>54408</c:v>
                </c:pt>
                <c:pt idx="6">
                  <c:v>54408</c:v>
                </c:pt>
                <c:pt idx="7">
                  <c:v>61401</c:v>
                </c:pt>
                <c:pt idx="8">
                  <c:v>65600</c:v>
                </c:pt>
                <c:pt idx="9">
                  <c:v>67616</c:v>
                </c:pt>
              </c:numCache>
            </c:numRef>
          </c:val>
        </c:ser>
        <c:ser>
          <c:idx val="5"/>
          <c:order val="5"/>
          <c:tx>
            <c:strRef>
              <c:f>'[1]ANEXO I'!$A$39</c:f>
              <c:strCache>
                <c:ptCount val="1"/>
                <c:pt idx="0">
                  <c:v>ENFERMEDADES CRONICAS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'[1]ANEXO I'!$B$33:$K$33</c:f>
              <c:numCache>
                <c:ptCount val="10"/>
              </c:numCache>
            </c:numRef>
          </c:cat>
          <c:val>
            <c:numRef>
              <c:f>'[1]ANEXO I'!$B$39:$K$39</c:f>
              <c:numCache>
                <c:ptCount val="10"/>
                <c:pt idx="0">
                  <c:v>38747</c:v>
                </c:pt>
                <c:pt idx="1">
                  <c:v>40409</c:v>
                </c:pt>
                <c:pt idx="2">
                  <c:v>42128</c:v>
                </c:pt>
                <c:pt idx="3">
                  <c:v>42280</c:v>
                </c:pt>
                <c:pt idx="4">
                  <c:v>45894</c:v>
                </c:pt>
                <c:pt idx="5">
                  <c:v>45894</c:v>
                </c:pt>
                <c:pt idx="6">
                  <c:v>45894</c:v>
                </c:pt>
                <c:pt idx="7">
                  <c:v>48961</c:v>
                </c:pt>
                <c:pt idx="8">
                  <c:v>52117</c:v>
                </c:pt>
                <c:pt idx="9">
                  <c:v>52370</c:v>
                </c:pt>
              </c:numCache>
            </c:numRef>
          </c:val>
        </c:ser>
        <c:ser>
          <c:idx val="6"/>
          <c:order val="6"/>
          <c:tx>
            <c:strRef>
              <c:f>'[1]ANEXO I'!$A$40</c:f>
              <c:strCache>
                <c:ptCount val="1"/>
                <c:pt idx="0">
                  <c:v>NEUROMUSCULAR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'[1]ANEXO I'!$B$33:$K$33</c:f>
              <c:numCache>
                <c:ptCount val="10"/>
              </c:numCache>
            </c:numRef>
          </c:cat>
          <c:val>
            <c:numRef>
              <c:f>'[1]ANEXO I'!$B$40:$K$40</c:f>
              <c:numCache>
                <c:ptCount val="10"/>
                <c:pt idx="0">
                  <c:v>24526</c:v>
                </c:pt>
                <c:pt idx="1">
                  <c:v>25910</c:v>
                </c:pt>
                <c:pt idx="2">
                  <c:v>27047</c:v>
                </c:pt>
                <c:pt idx="3">
                  <c:v>27090</c:v>
                </c:pt>
                <c:pt idx="4">
                  <c:v>28825</c:v>
                </c:pt>
                <c:pt idx="5">
                  <c:v>28825</c:v>
                </c:pt>
                <c:pt idx="6">
                  <c:v>28825</c:v>
                </c:pt>
                <c:pt idx="7">
                  <c:v>31703</c:v>
                </c:pt>
                <c:pt idx="8">
                  <c:v>33503</c:v>
                </c:pt>
                <c:pt idx="9">
                  <c:v>33747</c:v>
                </c:pt>
              </c:numCache>
            </c:numRef>
          </c:val>
        </c:ser>
        <c:axId val="42469802"/>
        <c:axId val="46683899"/>
      </c:bar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83899"/>
        <c:crosses val="autoZero"/>
        <c:auto val="1"/>
        <c:lblOffset val="100"/>
        <c:tickLblSkip val="1"/>
        <c:noMultiLvlLbl val="0"/>
      </c:catAx>
      <c:valAx>
        <c:axId val="46683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98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675"/>
          <c:y val="0"/>
          <c:w val="0.247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2875"/>
          <c:w val="0.647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'[1]ANEXO I'!$A$75</c:f>
              <c:strCache>
                <c:ptCount val="1"/>
                <c:pt idx="0">
                  <c:v>PSIQUICA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'[1]ANEXO I'!$B$67:$K$74</c:f>
              <c:multiLvlStrCache>
                <c:ptCount val="10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  <c:pt idx="6">
                    <c:v>2008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2011</c:v>
                  </c:pt>
                </c:lvl>
              </c:multiLvlStrCache>
            </c:multiLvlStrRef>
          </c:cat>
          <c:val>
            <c:numRef>
              <c:f>'[1]ANEXO I'!$B$75:$K$75</c:f>
              <c:numCache>
                <c:ptCount val="10"/>
                <c:pt idx="0">
                  <c:v>36590</c:v>
                </c:pt>
                <c:pt idx="1">
                  <c:v>39428</c:v>
                </c:pt>
                <c:pt idx="2">
                  <c:v>42356</c:v>
                </c:pt>
                <c:pt idx="3">
                  <c:v>43704</c:v>
                </c:pt>
                <c:pt idx="4">
                  <c:v>47420</c:v>
                </c:pt>
                <c:pt idx="5">
                  <c:v>50187</c:v>
                </c:pt>
                <c:pt idx="6">
                  <c:v>52452</c:v>
                </c:pt>
                <c:pt idx="7">
                  <c:v>55620</c:v>
                </c:pt>
                <c:pt idx="8">
                  <c:v>59721</c:v>
                </c:pt>
                <c:pt idx="9">
                  <c:v>62730</c:v>
                </c:pt>
              </c:numCache>
            </c:numRef>
          </c:val>
        </c:ser>
        <c:ser>
          <c:idx val="1"/>
          <c:order val="1"/>
          <c:tx>
            <c:strRef>
              <c:f>'[1]ANEXO I'!$A$76</c:f>
              <c:strCache>
                <c:ptCount val="1"/>
                <c:pt idx="0">
                  <c:v>INTELECTUAL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'[1]ANEXO I'!$B$67:$K$74</c:f>
              <c:multiLvlStrCache>
                <c:ptCount val="10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  <c:pt idx="6">
                    <c:v>2008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2011</c:v>
                  </c:pt>
                </c:lvl>
              </c:multiLvlStrCache>
            </c:multiLvlStrRef>
          </c:cat>
          <c:val>
            <c:numRef>
              <c:f>'[1]ANEXO I'!$B$76:$K$76</c:f>
              <c:numCache>
                <c:ptCount val="10"/>
                <c:pt idx="0">
                  <c:v>20649</c:v>
                </c:pt>
                <c:pt idx="1">
                  <c:v>21356</c:v>
                </c:pt>
                <c:pt idx="2">
                  <c:v>22155</c:v>
                </c:pt>
                <c:pt idx="3">
                  <c:v>22157</c:v>
                </c:pt>
                <c:pt idx="4">
                  <c:v>23069</c:v>
                </c:pt>
                <c:pt idx="5">
                  <c:v>23955</c:v>
                </c:pt>
                <c:pt idx="6">
                  <c:v>24835</c:v>
                </c:pt>
                <c:pt idx="7">
                  <c:v>26194</c:v>
                </c:pt>
                <c:pt idx="8">
                  <c:v>27588</c:v>
                </c:pt>
                <c:pt idx="9">
                  <c:v>28801</c:v>
                </c:pt>
              </c:numCache>
            </c:numRef>
          </c:val>
        </c:ser>
        <c:ser>
          <c:idx val="2"/>
          <c:order val="2"/>
          <c:tx>
            <c:strRef>
              <c:f>'[1]ANEXO I'!$A$77</c:f>
              <c:strCache>
                <c:ptCount val="1"/>
                <c:pt idx="0">
                  <c:v>ENFERMEDAD MENTAL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'[1]ANEXO I'!$B$67:$K$74</c:f>
              <c:multiLvlStrCache>
                <c:ptCount val="10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  <c:pt idx="6">
                    <c:v>2008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2011</c:v>
                  </c:pt>
                </c:lvl>
              </c:multiLvlStrCache>
            </c:multiLvlStrRef>
          </c:cat>
          <c:val>
            <c:numRef>
              <c:f>'[1]ANEXO I'!$B$77:$K$77</c:f>
              <c:numCache>
                <c:ptCount val="10"/>
                <c:pt idx="0">
                  <c:v>15941</c:v>
                </c:pt>
                <c:pt idx="1">
                  <c:v>18072</c:v>
                </c:pt>
                <c:pt idx="2">
                  <c:v>20201</c:v>
                </c:pt>
                <c:pt idx="3">
                  <c:v>21547</c:v>
                </c:pt>
                <c:pt idx="4">
                  <c:v>24351</c:v>
                </c:pt>
                <c:pt idx="5">
                  <c:v>26232</c:v>
                </c:pt>
                <c:pt idx="6">
                  <c:v>27617</c:v>
                </c:pt>
                <c:pt idx="7">
                  <c:v>29426</c:v>
                </c:pt>
                <c:pt idx="8">
                  <c:v>32133</c:v>
                </c:pt>
                <c:pt idx="9">
                  <c:v>33929</c:v>
                </c:pt>
              </c:numCache>
            </c:numRef>
          </c:val>
        </c:ser>
        <c:axId val="17501908"/>
        <c:axId val="23299445"/>
      </c:bar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3299445"/>
        <c:crosses val="autoZero"/>
        <c:auto val="1"/>
        <c:lblOffset val="100"/>
        <c:tickLblSkip val="1"/>
        <c:noMultiLvlLbl val="0"/>
      </c:catAx>
      <c:valAx>
        <c:axId val="23299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1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5"/>
          <c:y val="0.348"/>
          <c:w val="0.306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375"/>
          <c:w val="0.777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'[1]ANEXO I'!$A$98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'[1]ANEXO I'!$B$97:$K$97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'[1]ANEXO I'!$B$98:$K$98</c:f>
              <c:numCache>
                <c:ptCount val="10"/>
                <c:pt idx="0">
                  <c:v>30182</c:v>
                </c:pt>
                <c:pt idx="1">
                  <c:v>31981</c:v>
                </c:pt>
                <c:pt idx="2">
                  <c:v>34042</c:v>
                </c:pt>
                <c:pt idx="3">
                  <c:v>35119</c:v>
                </c:pt>
                <c:pt idx="4">
                  <c:v>37778</c:v>
                </c:pt>
                <c:pt idx="5">
                  <c:v>39358</c:v>
                </c:pt>
                <c:pt idx="6">
                  <c:v>39811</c:v>
                </c:pt>
                <c:pt idx="7">
                  <c:v>41895</c:v>
                </c:pt>
                <c:pt idx="8">
                  <c:v>44182</c:v>
                </c:pt>
                <c:pt idx="9">
                  <c:v>45114</c:v>
                </c:pt>
              </c:numCache>
            </c:numRef>
          </c:val>
        </c:ser>
        <c:ser>
          <c:idx val="1"/>
          <c:order val="1"/>
          <c:tx>
            <c:strRef>
              <c:f>'[1]ANEXO I'!$A$99</c:f>
              <c:strCache>
                <c:ptCount val="1"/>
                <c:pt idx="0">
                  <c:v>AUDITIVA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'[1]ANEXO I'!$B$97:$K$97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'[1]ANEXO I'!$B$99:$K$99</c:f>
              <c:numCache>
                <c:ptCount val="10"/>
                <c:pt idx="0">
                  <c:v>10922</c:v>
                </c:pt>
                <c:pt idx="1">
                  <c:v>11778</c:v>
                </c:pt>
                <c:pt idx="2">
                  <c:v>12704</c:v>
                </c:pt>
                <c:pt idx="3">
                  <c:v>13399</c:v>
                </c:pt>
                <c:pt idx="4">
                  <c:v>14668</c:v>
                </c:pt>
                <c:pt idx="5">
                  <c:v>15652</c:v>
                </c:pt>
                <c:pt idx="6">
                  <c:v>16208</c:v>
                </c:pt>
                <c:pt idx="7">
                  <c:v>17382</c:v>
                </c:pt>
                <c:pt idx="8">
                  <c:v>18512</c:v>
                </c:pt>
                <c:pt idx="9">
                  <c:v>19290</c:v>
                </c:pt>
              </c:numCache>
            </c:numRef>
          </c:val>
        </c:ser>
        <c:ser>
          <c:idx val="2"/>
          <c:order val="2"/>
          <c:tx>
            <c:strRef>
              <c:f>'[1]ANEXO I'!$A$100</c:f>
              <c:strCache>
                <c:ptCount val="1"/>
                <c:pt idx="0">
                  <c:v>VISUAL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'[1]ANEXO I'!$B$97:$K$97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'[1]ANEXO I'!$B$100:$K$100</c:f>
              <c:numCache>
                <c:ptCount val="10"/>
                <c:pt idx="0">
                  <c:v>19260</c:v>
                </c:pt>
                <c:pt idx="1">
                  <c:v>20203</c:v>
                </c:pt>
                <c:pt idx="2">
                  <c:v>21338</c:v>
                </c:pt>
                <c:pt idx="3">
                  <c:v>21720</c:v>
                </c:pt>
                <c:pt idx="4">
                  <c:v>23110</c:v>
                </c:pt>
                <c:pt idx="5">
                  <c:v>23706</c:v>
                </c:pt>
                <c:pt idx="6">
                  <c:v>23603</c:v>
                </c:pt>
                <c:pt idx="7">
                  <c:v>24513</c:v>
                </c:pt>
                <c:pt idx="8">
                  <c:v>25670</c:v>
                </c:pt>
                <c:pt idx="9">
                  <c:v>25824</c:v>
                </c:pt>
              </c:numCache>
            </c:numRef>
          </c:val>
        </c:ser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6863"/>
        <c:crosses val="autoZero"/>
        <c:auto val="1"/>
        <c:lblOffset val="100"/>
        <c:tickLblSkip val="1"/>
        <c:noMultiLvlLbl val="0"/>
      </c:catAx>
      <c:valAx>
        <c:axId val="8206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68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33575"/>
          <c:w val="0.1775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1657350</xdr:colOff>
      <xdr:row>0</xdr:row>
      <xdr:rowOff>1238250</xdr:rowOff>
    </xdr:to>
    <xdr:grpSp>
      <xdr:nvGrpSpPr>
        <xdr:cNvPr id="1" name="Group 43"/>
        <xdr:cNvGrpSpPr>
          <a:grpSpLocks/>
        </xdr:cNvGrpSpPr>
      </xdr:nvGrpSpPr>
      <xdr:grpSpPr>
        <a:xfrm>
          <a:off x="0" y="28575"/>
          <a:ext cx="1657350" cy="1209675"/>
          <a:chOff x="1978" y="3829"/>
          <a:chExt cx="7800" cy="5370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5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4</xdr:col>
      <xdr:colOff>762000</xdr:colOff>
      <xdr:row>0</xdr:row>
      <xdr:rowOff>123825</xdr:rowOff>
    </xdr:from>
    <xdr:to>
      <xdr:col>7</xdr:col>
      <xdr:colOff>38100</xdr:colOff>
      <xdr:row>0</xdr:row>
      <xdr:rowOff>1209675</xdr:rowOff>
    </xdr:to>
    <xdr:pic>
      <xdr:nvPicPr>
        <xdr:cNvPr id="6" name="7 Imagen" descr="D:\Perfil Usuario\een2\Escritorio\156x7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10600" y="123825"/>
          <a:ext cx="1562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942975</xdr:rowOff>
    </xdr:to>
    <xdr:grpSp>
      <xdr:nvGrpSpPr>
        <xdr:cNvPr id="1" name="Group 43"/>
        <xdr:cNvGrpSpPr>
          <a:grpSpLocks/>
        </xdr:cNvGrpSpPr>
      </xdr:nvGrpSpPr>
      <xdr:grpSpPr>
        <a:xfrm>
          <a:off x="0" y="0"/>
          <a:ext cx="1295400" cy="942975"/>
          <a:chOff x="1978" y="3829"/>
          <a:chExt cx="7800" cy="5370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5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933450</xdr:rowOff>
    </xdr:to>
    <xdr:grpSp>
      <xdr:nvGrpSpPr>
        <xdr:cNvPr id="1" name="Group 43"/>
        <xdr:cNvGrpSpPr>
          <a:grpSpLocks/>
        </xdr:cNvGrpSpPr>
      </xdr:nvGrpSpPr>
      <xdr:grpSpPr>
        <a:xfrm>
          <a:off x="0" y="0"/>
          <a:ext cx="1295400" cy="933450"/>
          <a:chOff x="1978" y="3829"/>
          <a:chExt cx="7800" cy="5370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5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895350</xdr:rowOff>
    </xdr:to>
    <xdr:grpSp>
      <xdr:nvGrpSpPr>
        <xdr:cNvPr id="1" name="Group 43"/>
        <xdr:cNvGrpSpPr>
          <a:grpSpLocks/>
        </xdr:cNvGrpSpPr>
      </xdr:nvGrpSpPr>
      <xdr:grpSpPr>
        <a:xfrm>
          <a:off x="0" y="0"/>
          <a:ext cx="1285875" cy="895350"/>
          <a:chOff x="1978" y="3829"/>
          <a:chExt cx="7800" cy="5370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5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1323975</xdr:colOff>
      <xdr:row>0</xdr:row>
      <xdr:rowOff>904875</xdr:rowOff>
    </xdr:to>
    <xdr:grpSp>
      <xdr:nvGrpSpPr>
        <xdr:cNvPr id="1" name="Group 43"/>
        <xdr:cNvGrpSpPr>
          <a:grpSpLocks/>
        </xdr:cNvGrpSpPr>
      </xdr:nvGrpSpPr>
      <xdr:grpSpPr>
        <a:xfrm>
          <a:off x="0" y="0"/>
          <a:ext cx="1323975" cy="904875"/>
          <a:chOff x="1978" y="3829"/>
          <a:chExt cx="7202" cy="4837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026" cy="483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5"/>
          <xdr:cNvGrpSpPr>
            <a:grpSpLocks/>
          </xdr:cNvGrpSpPr>
        </xdr:nvGrpSpPr>
        <xdr:grpSpPr>
          <a:xfrm>
            <a:off x="3029" y="6650"/>
            <a:ext cx="6151" cy="1554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1219200</xdr:colOff>
      <xdr:row>0</xdr:row>
      <xdr:rowOff>857250</xdr:rowOff>
    </xdr:to>
    <xdr:grpSp>
      <xdr:nvGrpSpPr>
        <xdr:cNvPr id="1" name="Group 43"/>
        <xdr:cNvGrpSpPr>
          <a:grpSpLocks/>
        </xdr:cNvGrpSpPr>
      </xdr:nvGrpSpPr>
      <xdr:grpSpPr>
        <a:xfrm>
          <a:off x="0" y="0"/>
          <a:ext cx="1219200" cy="857250"/>
          <a:chOff x="1978" y="3829"/>
          <a:chExt cx="7800" cy="5370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5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1343025</xdr:colOff>
      <xdr:row>0</xdr:row>
      <xdr:rowOff>800100</xdr:rowOff>
    </xdr:to>
    <xdr:grpSp>
      <xdr:nvGrpSpPr>
        <xdr:cNvPr id="1" name="Group 43"/>
        <xdr:cNvGrpSpPr>
          <a:grpSpLocks/>
        </xdr:cNvGrpSpPr>
      </xdr:nvGrpSpPr>
      <xdr:grpSpPr>
        <a:xfrm>
          <a:off x="0" y="0"/>
          <a:ext cx="1343025" cy="800100"/>
          <a:chOff x="1978" y="3829"/>
          <a:chExt cx="7800" cy="5370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5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0</xdr:row>
      <xdr:rowOff>876300</xdr:rowOff>
    </xdr:to>
    <xdr:grpSp>
      <xdr:nvGrpSpPr>
        <xdr:cNvPr id="1" name="Group 43"/>
        <xdr:cNvGrpSpPr>
          <a:grpSpLocks/>
        </xdr:cNvGrpSpPr>
      </xdr:nvGrpSpPr>
      <xdr:grpSpPr>
        <a:xfrm>
          <a:off x="0" y="0"/>
          <a:ext cx="1371600" cy="876300"/>
          <a:chOff x="1978" y="3829"/>
          <a:chExt cx="7800" cy="5370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5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43</xdr:row>
      <xdr:rowOff>142875</xdr:rowOff>
    </xdr:from>
    <xdr:to>
      <xdr:col>9</xdr:col>
      <xdr:colOff>657225</xdr:colOff>
      <xdr:row>53</xdr:row>
      <xdr:rowOff>1285875</xdr:rowOff>
    </xdr:to>
    <xdr:graphicFrame>
      <xdr:nvGraphicFramePr>
        <xdr:cNvPr id="1" name="Chart 7"/>
        <xdr:cNvGraphicFramePr/>
      </xdr:nvGraphicFramePr>
      <xdr:xfrm>
        <a:off x="1247775" y="7896225"/>
        <a:ext cx="66675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47625</xdr:rowOff>
    </xdr:from>
    <xdr:to>
      <xdr:col>0</xdr:col>
      <xdr:colOff>1400175</xdr:colOff>
      <xdr:row>7</xdr:row>
      <xdr:rowOff>0</xdr:rowOff>
    </xdr:to>
    <xdr:grpSp>
      <xdr:nvGrpSpPr>
        <xdr:cNvPr id="2" name="Group 43"/>
        <xdr:cNvGrpSpPr>
          <a:grpSpLocks/>
        </xdr:cNvGrpSpPr>
      </xdr:nvGrpSpPr>
      <xdr:grpSpPr>
        <a:xfrm>
          <a:off x="47625" y="47625"/>
          <a:ext cx="1352550" cy="857250"/>
          <a:chOff x="1978" y="3829"/>
          <a:chExt cx="7800" cy="5370"/>
        </a:xfrm>
        <a:solidFill>
          <a:srgbClr val="FFFFFF"/>
        </a:solidFill>
      </xdr:grpSpPr>
      <xdr:pic>
        <xdr:nvPicPr>
          <xdr:cNvPr id="3" name="Imagen 1" descr="C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45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5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66</xdr:row>
      <xdr:rowOff>0</xdr:rowOff>
    </xdr:from>
    <xdr:to>
      <xdr:col>9</xdr:col>
      <xdr:colOff>133350</xdr:colOff>
      <xdr:row>85</xdr:row>
      <xdr:rowOff>85725</xdr:rowOff>
    </xdr:to>
    <xdr:graphicFrame>
      <xdr:nvGraphicFramePr>
        <xdr:cNvPr id="7" name="Chart 8"/>
        <xdr:cNvGraphicFramePr/>
      </xdr:nvGraphicFramePr>
      <xdr:xfrm>
        <a:off x="1495425" y="12725400"/>
        <a:ext cx="589597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93</xdr:row>
      <xdr:rowOff>0</xdr:rowOff>
    </xdr:from>
    <xdr:to>
      <xdr:col>9</xdr:col>
      <xdr:colOff>66675</xdr:colOff>
      <xdr:row>109</xdr:row>
      <xdr:rowOff>57150</xdr:rowOff>
    </xdr:to>
    <xdr:graphicFrame>
      <xdr:nvGraphicFramePr>
        <xdr:cNvPr id="8" name="Chart 9"/>
        <xdr:cNvGraphicFramePr/>
      </xdr:nvGraphicFramePr>
      <xdr:xfrm>
        <a:off x="1495425" y="17754600"/>
        <a:ext cx="5829300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3</xdr:col>
      <xdr:colOff>247650</xdr:colOff>
      <xdr:row>1</xdr:row>
      <xdr:rowOff>95250</xdr:rowOff>
    </xdr:to>
    <xdr:grpSp>
      <xdr:nvGrpSpPr>
        <xdr:cNvPr id="1" name="Group 14"/>
        <xdr:cNvGrpSpPr>
          <a:grpSpLocks/>
        </xdr:cNvGrpSpPr>
      </xdr:nvGrpSpPr>
      <xdr:grpSpPr>
        <a:xfrm>
          <a:off x="0" y="133350"/>
          <a:ext cx="1524000" cy="1095375"/>
          <a:chOff x="1978" y="3829"/>
          <a:chExt cx="7800" cy="5370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16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18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0</xdr:row>
      <xdr:rowOff>1209675</xdr:rowOff>
    </xdr:to>
    <xdr:grpSp>
      <xdr:nvGrpSpPr>
        <xdr:cNvPr id="1" name="Group 43"/>
        <xdr:cNvGrpSpPr>
          <a:grpSpLocks/>
        </xdr:cNvGrpSpPr>
      </xdr:nvGrpSpPr>
      <xdr:grpSpPr>
        <a:xfrm>
          <a:off x="0" y="0"/>
          <a:ext cx="1571625" cy="1209675"/>
          <a:chOff x="1978" y="3829"/>
          <a:chExt cx="7800" cy="5370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5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7</xdr:row>
      <xdr:rowOff>66675</xdr:rowOff>
    </xdr:to>
    <xdr:grpSp>
      <xdr:nvGrpSpPr>
        <xdr:cNvPr id="1" name="Group 43"/>
        <xdr:cNvGrpSpPr>
          <a:grpSpLocks/>
        </xdr:cNvGrpSpPr>
      </xdr:nvGrpSpPr>
      <xdr:grpSpPr>
        <a:xfrm>
          <a:off x="0" y="0"/>
          <a:ext cx="1676400" cy="1200150"/>
          <a:chOff x="1978" y="3829"/>
          <a:chExt cx="7800" cy="5370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5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161925</xdr:colOff>
      <xdr:row>6</xdr:row>
      <xdr:rowOff>95250</xdr:rowOff>
    </xdr:to>
    <xdr:grpSp>
      <xdr:nvGrpSpPr>
        <xdr:cNvPr id="1" name="Group 43"/>
        <xdr:cNvGrpSpPr>
          <a:grpSpLocks/>
        </xdr:cNvGrpSpPr>
      </xdr:nvGrpSpPr>
      <xdr:grpSpPr>
        <a:xfrm>
          <a:off x="0" y="0"/>
          <a:ext cx="1590675" cy="1143000"/>
          <a:chOff x="1978" y="3829"/>
          <a:chExt cx="7800" cy="5370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5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1466850</xdr:colOff>
      <xdr:row>0</xdr:row>
      <xdr:rowOff>1104900</xdr:rowOff>
    </xdr:to>
    <xdr:grpSp>
      <xdr:nvGrpSpPr>
        <xdr:cNvPr id="1" name="Group 43"/>
        <xdr:cNvGrpSpPr>
          <a:grpSpLocks/>
        </xdr:cNvGrpSpPr>
      </xdr:nvGrpSpPr>
      <xdr:grpSpPr>
        <a:xfrm>
          <a:off x="0" y="0"/>
          <a:ext cx="1466850" cy="1104900"/>
          <a:chOff x="1978" y="3829"/>
          <a:chExt cx="7800" cy="5370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5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0</xdr:row>
      <xdr:rowOff>1123950</xdr:rowOff>
    </xdr:to>
    <xdr:grpSp>
      <xdr:nvGrpSpPr>
        <xdr:cNvPr id="1" name="Group 43"/>
        <xdr:cNvGrpSpPr>
          <a:grpSpLocks/>
        </xdr:cNvGrpSpPr>
      </xdr:nvGrpSpPr>
      <xdr:grpSpPr>
        <a:xfrm>
          <a:off x="0" y="0"/>
          <a:ext cx="1419225" cy="1123950"/>
          <a:chOff x="1978" y="3829"/>
          <a:chExt cx="7800" cy="5370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5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1047750</xdr:rowOff>
    </xdr:to>
    <xdr:grpSp>
      <xdr:nvGrpSpPr>
        <xdr:cNvPr id="1" name="Group 43"/>
        <xdr:cNvGrpSpPr>
          <a:grpSpLocks/>
        </xdr:cNvGrpSpPr>
      </xdr:nvGrpSpPr>
      <xdr:grpSpPr>
        <a:xfrm>
          <a:off x="0" y="0"/>
          <a:ext cx="1285875" cy="1047750"/>
          <a:chOff x="1978" y="3829"/>
          <a:chExt cx="7800" cy="5370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5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1257300</xdr:colOff>
      <xdr:row>0</xdr:row>
      <xdr:rowOff>981075</xdr:rowOff>
    </xdr:to>
    <xdr:grpSp>
      <xdr:nvGrpSpPr>
        <xdr:cNvPr id="1" name="Group 43"/>
        <xdr:cNvGrpSpPr>
          <a:grpSpLocks/>
        </xdr:cNvGrpSpPr>
      </xdr:nvGrpSpPr>
      <xdr:grpSpPr>
        <a:xfrm>
          <a:off x="0" y="0"/>
          <a:ext cx="1257300" cy="981075"/>
          <a:chOff x="1978" y="3829"/>
          <a:chExt cx="7800" cy="5370"/>
        </a:xfrm>
        <a:solidFill>
          <a:srgbClr val="FFFFFF"/>
        </a:solidFill>
      </xdr:grpSpPr>
      <xdr:pic>
        <xdr:nvPicPr>
          <xdr:cNvPr id="2" name="Imagen 1" descr="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8" y="3829"/>
            <a:ext cx="7800" cy="53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5"/>
          <xdr:cNvGrpSpPr>
            <a:grpSpLocks/>
          </xdr:cNvGrpSpPr>
        </xdr:nvGrpSpPr>
        <xdr:grpSpPr>
          <a:xfrm>
            <a:off x="3029" y="6650"/>
            <a:ext cx="6150" cy="1555"/>
            <a:chOff x="3210" y="9710"/>
            <a:chExt cx="6150" cy="1554"/>
          </a:xfrm>
          <a:solidFill>
            <a:srgbClr val="FFFFFF"/>
          </a:solidFill>
        </xdr:grpSpPr>
        <xdr:pic>
          <xdr:nvPicPr>
            <xdr:cNvPr id="4" name="Imagen 1" descr="G:\PROGESP\SERVICIO\LOGOS Y MANUALES CORPORATIVOS\CONSEJERÍA ASUNTOS SOCIALES\DGSS izquierda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0" y="9710"/>
              <a:ext cx="6150" cy="155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47"/>
            <xdr:cNvSpPr>
              <a:spLocks/>
            </xdr:cNvSpPr>
          </xdr:nvSpPr>
          <xdr:spPr>
            <a:xfrm>
              <a:off x="4245" y="9960"/>
              <a:ext cx="4410" cy="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%20Usuario\asa46\Configuraci&#243;n%20local\Archivos%20temporales%20de%20Internet\Content.Outlook\VLR09T78\TABLA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BIS"/>
      <sheetName val="2"/>
      <sheetName val="4"/>
      <sheetName val="5"/>
      <sheetName val="6"/>
      <sheetName val="7"/>
      <sheetName val="8"/>
      <sheetName val="9"/>
      <sheetName val="10"/>
      <sheetName val="10 BIS"/>
      <sheetName val="11"/>
      <sheetName val="12"/>
      <sheetName val="13"/>
      <sheetName val="14"/>
      <sheetName val="15"/>
      <sheetName val="16"/>
      <sheetName val="17"/>
      <sheetName val="24"/>
      <sheetName val="25"/>
      <sheetName val="26"/>
      <sheetName val="27"/>
      <sheetName val="28"/>
      <sheetName val="29"/>
      <sheetName val="30"/>
      <sheetName val="32"/>
      <sheetName val="37"/>
      <sheetName val="39"/>
      <sheetName val="40"/>
      <sheetName val="45"/>
      <sheetName val="42"/>
      <sheetName val="43"/>
      <sheetName val="44"/>
      <sheetName val="46"/>
      <sheetName val="47"/>
      <sheetName val="48"/>
      <sheetName val="49"/>
      <sheetName val="ANEXO I"/>
      <sheetName val="TOTALES"/>
      <sheetName val="ANEXO II MENORES 65"/>
    </sheetNames>
    <sheetDataSet>
      <sheetData sheetId="37">
        <row r="34">
          <cell r="B34" t="str">
            <v>DISCAPACIDAD FÍSICA</v>
          </cell>
        </row>
        <row r="36">
          <cell r="B36">
            <v>2002</v>
          </cell>
          <cell r="C36">
            <v>2003</v>
          </cell>
          <cell r="D36">
            <v>2004</v>
          </cell>
          <cell r="E36">
            <v>2005</v>
          </cell>
          <cell r="F36">
            <v>2006</v>
          </cell>
          <cell r="G36">
            <v>2007</v>
          </cell>
          <cell r="H36">
            <v>2008</v>
          </cell>
          <cell r="I36">
            <v>2009</v>
          </cell>
          <cell r="J36">
            <v>2010</v>
          </cell>
          <cell r="K36">
            <v>2011</v>
          </cell>
        </row>
        <row r="37">
          <cell r="A37" t="str">
            <v>FISICA</v>
          </cell>
          <cell r="B37">
            <v>115357</v>
          </cell>
          <cell r="C37">
            <v>121780</v>
          </cell>
          <cell r="D37">
            <v>128562</v>
          </cell>
          <cell r="E37">
            <v>130356</v>
          </cell>
          <cell r="F37">
            <v>141329</v>
          </cell>
          <cell r="G37">
            <v>147205</v>
          </cell>
          <cell r="H37">
            <v>147526</v>
          </cell>
          <cell r="I37">
            <v>155724</v>
          </cell>
          <cell r="J37">
            <v>165883</v>
          </cell>
          <cell r="K37">
            <v>168375</v>
          </cell>
        </row>
        <row r="38">
          <cell r="A38" t="str">
            <v>OSTEOARTICULAR</v>
          </cell>
          <cell r="B38">
            <v>43453</v>
          </cell>
          <cell r="C38">
            <v>46198</v>
          </cell>
          <cell r="D38">
            <v>48750</v>
          </cell>
          <cell r="E38">
            <v>50013</v>
          </cell>
          <cell r="F38">
            <v>54408</v>
          </cell>
          <cell r="G38">
            <v>54408</v>
          </cell>
          <cell r="H38">
            <v>54408</v>
          </cell>
          <cell r="I38">
            <v>61401</v>
          </cell>
          <cell r="J38">
            <v>65600</v>
          </cell>
          <cell r="K38">
            <v>67616</v>
          </cell>
        </row>
        <row r="39">
          <cell r="A39" t="str">
            <v>ENFERMEDADES CRONICAS</v>
          </cell>
          <cell r="B39">
            <v>38747</v>
          </cell>
          <cell r="C39">
            <v>40409</v>
          </cell>
          <cell r="D39">
            <v>42128</v>
          </cell>
          <cell r="E39">
            <v>42280</v>
          </cell>
          <cell r="F39">
            <v>45894</v>
          </cell>
          <cell r="G39">
            <v>45894</v>
          </cell>
          <cell r="H39">
            <v>45894</v>
          </cell>
          <cell r="I39">
            <v>48961</v>
          </cell>
          <cell r="J39">
            <v>52117</v>
          </cell>
          <cell r="K39">
            <v>52370</v>
          </cell>
        </row>
        <row r="40">
          <cell r="A40" t="str">
            <v>NEUROMUSCULAR</v>
          </cell>
          <cell r="B40">
            <v>24526</v>
          </cell>
          <cell r="C40">
            <v>25910</v>
          </cell>
          <cell r="D40">
            <v>27047</v>
          </cell>
          <cell r="E40">
            <v>27090</v>
          </cell>
          <cell r="F40">
            <v>28825</v>
          </cell>
          <cell r="G40">
            <v>28825</v>
          </cell>
          <cell r="H40">
            <v>28825</v>
          </cell>
          <cell r="I40">
            <v>31703</v>
          </cell>
          <cell r="J40">
            <v>33503</v>
          </cell>
          <cell r="K40">
            <v>33747</v>
          </cell>
        </row>
        <row r="67">
          <cell r="B67">
            <v>2002</v>
          </cell>
          <cell r="C67">
            <v>2003</v>
          </cell>
          <cell r="D67">
            <v>2004</v>
          </cell>
          <cell r="E67">
            <v>2005</v>
          </cell>
          <cell r="F67">
            <v>2006</v>
          </cell>
          <cell r="G67">
            <v>2007</v>
          </cell>
          <cell r="H67">
            <v>2008</v>
          </cell>
          <cell r="I67">
            <v>2009</v>
          </cell>
          <cell r="J67">
            <v>2010</v>
          </cell>
          <cell r="K67">
            <v>2011</v>
          </cell>
        </row>
        <row r="75">
          <cell r="A75" t="str">
            <v>PSIQUICA</v>
          </cell>
          <cell r="B75">
            <v>36590</v>
          </cell>
          <cell r="C75">
            <v>39428</v>
          </cell>
          <cell r="D75">
            <v>42356</v>
          </cell>
          <cell r="E75">
            <v>43704</v>
          </cell>
          <cell r="F75">
            <v>47420</v>
          </cell>
          <cell r="G75">
            <v>50187</v>
          </cell>
          <cell r="H75">
            <v>52452</v>
          </cell>
          <cell r="I75">
            <v>55620</v>
          </cell>
          <cell r="J75">
            <v>59721</v>
          </cell>
          <cell r="K75">
            <v>62730</v>
          </cell>
        </row>
        <row r="76">
          <cell r="A76" t="str">
            <v>INTELECTUAL</v>
          </cell>
          <cell r="B76">
            <v>20649</v>
          </cell>
          <cell r="C76">
            <v>21356</v>
          </cell>
          <cell r="D76">
            <v>22155</v>
          </cell>
          <cell r="E76">
            <v>22157</v>
          </cell>
          <cell r="F76">
            <v>23069</v>
          </cell>
          <cell r="G76">
            <v>23955</v>
          </cell>
          <cell r="H76">
            <v>24835</v>
          </cell>
          <cell r="I76">
            <v>26194</v>
          </cell>
          <cell r="J76">
            <v>27588</v>
          </cell>
          <cell r="K76">
            <v>28801</v>
          </cell>
        </row>
        <row r="77">
          <cell r="A77" t="str">
            <v>ENFERMEDAD MENTAL</v>
          </cell>
          <cell r="B77">
            <v>15941</v>
          </cell>
          <cell r="C77">
            <v>18072</v>
          </cell>
          <cell r="D77">
            <v>20201</v>
          </cell>
          <cell r="E77">
            <v>21547</v>
          </cell>
          <cell r="F77">
            <v>24351</v>
          </cell>
          <cell r="G77">
            <v>26232</v>
          </cell>
          <cell r="H77">
            <v>27617</v>
          </cell>
          <cell r="I77">
            <v>29426</v>
          </cell>
          <cell r="J77">
            <v>32133</v>
          </cell>
          <cell r="K77">
            <v>33929</v>
          </cell>
        </row>
        <row r="97">
          <cell r="B97">
            <v>2002</v>
          </cell>
          <cell r="C97">
            <v>2003</v>
          </cell>
          <cell r="D97">
            <v>2004</v>
          </cell>
          <cell r="E97">
            <v>2005</v>
          </cell>
          <cell r="F97">
            <v>2006</v>
          </cell>
          <cell r="G97">
            <v>2007</v>
          </cell>
          <cell r="H97">
            <v>2008</v>
          </cell>
          <cell r="I97">
            <v>2009</v>
          </cell>
          <cell r="J97">
            <v>2010</v>
          </cell>
          <cell r="K97">
            <v>2011</v>
          </cell>
        </row>
        <row r="98">
          <cell r="A98" t="str">
            <v>SENSORIAL</v>
          </cell>
          <cell r="B98">
            <v>30182</v>
          </cell>
          <cell r="C98">
            <v>31981</v>
          </cell>
          <cell r="D98">
            <v>34042</v>
          </cell>
          <cell r="E98">
            <v>35119</v>
          </cell>
          <cell r="F98">
            <v>37778</v>
          </cell>
          <cell r="G98">
            <v>39358</v>
          </cell>
          <cell r="H98">
            <v>39811</v>
          </cell>
          <cell r="I98">
            <v>41895</v>
          </cell>
          <cell r="J98">
            <v>44182</v>
          </cell>
          <cell r="K98">
            <v>45114</v>
          </cell>
        </row>
        <row r="99">
          <cell r="A99" t="str">
            <v>AUDITIVA</v>
          </cell>
          <cell r="B99">
            <v>10922</v>
          </cell>
          <cell r="C99">
            <v>11778</v>
          </cell>
          <cell r="D99">
            <v>12704</v>
          </cell>
          <cell r="E99">
            <v>13399</v>
          </cell>
          <cell r="F99">
            <v>14668</v>
          </cell>
          <cell r="G99">
            <v>15652</v>
          </cell>
          <cell r="H99">
            <v>16208</v>
          </cell>
          <cell r="I99">
            <v>17382</v>
          </cell>
          <cell r="J99">
            <v>18512</v>
          </cell>
          <cell r="K99">
            <v>19290</v>
          </cell>
        </row>
        <row r="100">
          <cell r="A100" t="str">
            <v>VISUAL</v>
          </cell>
          <cell r="B100">
            <v>19260</v>
          </cell>
          <cell r="C100">
            <v>20203</v>
          </cell>
          <cell r="D100">
            <v>21338</v>
          </cell>
          <cell r="E100">
            <v>21720</v>
          </cell>
          <cell r="F100">
            <v>23110</v>
          </cell>
          <cell r="G100">
            <v>23706</v>
          </cell>
          <cell r="H100">
            <v>23603</v>
          </cell>
          <cell r="I100">
            <v>24513</v>
          </cell>
          <cell r="J100">
            <v>25670</v>
          </cell>
          <cell r="K100">
            <v>25824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">
      <selection activeCell="B22" sqref="B22:F22"/>
    </sheetView>
  </sheetViews>
  <sheetFormatPr defaultColWidth="11.421875" defaultRowHeight="12.75"/>
  <cols>
    <col min="1" max="1" width="25.7109375" style="0" customWidth="1"/>
    <col min="2" max="2" width="69.140625" style="0" customWidth="1"/>
  </cols>
  <sheetData>
    <row r="1" spans="1:7" ht="117" customHeight="1">
      <c r="A1" t="s">
        <v>18</v>
      </c>
      <c r="B1" s="336" t="s">
        <v>302</v>
      </c>
      <c r="C1" s="337"/>
      <c r="D1" s="337"/>
      <c r="E1" s="337"/>
      <c r="F1" s="334"/>
      <c r="G1" s="334"/>
    </row>
    <row r="2" spans="1:6" ht="12.75">
      <c r="A2" s="333" t="s">
        <v>19</v>
      </c>
      <c r="B2" s="333"/>
      <c r="C2" s="333"/>
      <c r="D2" s="333"/>
      <c r="E2" s="333"/>
      <c r="F2" s="333"/>
    </row>
    <row r="3" spans="1:14" ht="15.75" customHeight="1">
      <c r="A3" s="27" t="s">
        <v>1</v>
      </c>
      <c r="B3" s="338" t="s">
        <v>280</v>
      </c>
      <c r="C3" s="339"/>
      <c r="D3" s="339"/>
      <c r="E3" s="339"/>
      <c r="F3" s="339"/>
      <c r="G3" s="3"/>
      <c r="H3" s="3"/>
      <c r="I3" s="3"/>
      <c r="J3" s="3"/>
      <c r="K3" s="3"/>
      <c r="L3" s="3"/>
      <c r="M3" s="3"/>
      <c r="N3" s="3"/>
    </row>
    <row r="4" spans="1:6" ht="12.75">
      <c r="A4" s="333" t="s">
        <v>20</v>
      </c>
      <c r="B4" s="333"/>
      <c r="C4" s="333"/>
      <c r="D4" s="333"/>
      <c r="E4" s="333"/>
      <c r="F4" s="333"/>
    </row>
    <row r="5" spans="1:7" ht="15.75">
      <c r="A5" s="27" t="s">
        <v>21</v>
      </c>
      <c r="B5" s="331" t="s">
        <v>22</v>
      </c>
      <c r="C5" s="331"/>
      <c r="D5" s="331"/>
      <c r="E5" s="331"/>
      <c r="F5" s="331"/>
      <c r="G5" s="331"/>
    </row>
    <row r="6" spans="1:11" ht="15.75">
      <c r="A6" s="27" t="s">
        <v>23</v>
      </c>
      <c r="B6" s="331" t="s">
        <v>24</v>
      </c>
      <c r="C6" s="331"/>
      <c r="D6" s="331"/>
      <c r="E6" s="331"/>
      <c r="F6" s="331"/>
      <c r="G6" s="331"/>
      <c r="H6" s="332"/>
      <c r="I6" s="332"/>
      <c r="J6" s="332"/>
      <c r="K6" s="332"/>
    </row>
    <row r="7" spans="1:11" ht="15.75">
      <c r="A7" s="27" t="s">
        <v>25</v>
      </c>
      <c r="B7" s="331" t="s">
        <v>26</v>
      </c>
      <c r="C7" s="331"/>
      <c r="D7" s="331"/>
      <c r="E7" s="331"/>
      <c r="F7" s="331"/>
      <c r="G7" s="331"/>
      <c r="H7" s="332"/>
      <c r="I7" s="332"/>
      <c r="J7" s="332"/>
      <c r="K7" s="332"/>
    </row>
    <row r="8" spans="1:17" ht="15.75">
      <c r="A8" s="27" t="s">
        <v>27</v>
      </c>
      <c r="B8" s="331" t="s">
        <v>28</v>
      </c>
      <c r="C8" s="331"/>
      <c r="D8" s="331"/>
      <c r="E8" s="331"/>
      <c r="F8" s="331"/>
      <c r="G8" s="331"/>
      <c r="H8" s="332"/>
      <c r="I8" s="332"/>
      <c r="J8" s="332"/>
      <c r="K8" s="332"/>
      <c r="L8" s="332"/>
      <c r="M8" s="332"/>
      <c r="N8" s="332"/>
      <c r="O8" s="332"/>
      <c r="P8" s="332"/>
      <c r="Q8" s="332"/>
    </row>
    <row r="9" spans="1:6" ht="12.75">
      <c r="A9" s="333" t="s">
        <v>29</v>
      </c>
      <c r="B9" s="333"/>
      <c r="C9" s="333"/>
      <c r="D9" s="333"/>
      <c r="E9" s="333"/>
      <c r="F9" s="333"/>
    </row>
    <row r="10" spans="1:7" ht="15.75">
      <c r="A10" s="27" t="s">
        <v>30</v>
      </c>
      <c r="B10" s="331" t="s">
        <v>31</v>
      </c>
      <c r="C10" s="331"/>
      <c r="D10" s="331"/>
      <c r="E10" s="331"/>
      <c r="F10" s="331"/>
      <c r="G10" s="331"/>
    </row>
    <row r="11" spans="1:6" ht="15.75" customHeight="1">
      <c r="A11" s="333" t="s">
        <v>32</v>
      </c>
      <c r="B11" s="333"/>
      <c r="C11" s="333"/>
      <c r="D11" s="333"/>
      <c r="E11" s="333"/>
      <c r="F11" s="333"/>
    </row>
    <row r="12" spans="1:7" ht="15.75">
      <c r="A12" s="27" t="s">
        <v>33</v>
      </c>
      <c r="B12" s="340" t="s">
        <v>312</v>
      </c>
      <c r="C12" s="331"/>
      <c r="D12" s="331"/>
      <c r="E12" s="331"/>
      <c r="F12" s="331"/>
      <c r="G12" s="331"/>
    </row>
    <row r="13" spans="1:12" ht="15.75">
      <c r="A13" s="27" t="s">
        <v>34</v>
      </c>
      <c r="B13" s="331" t="s">
        <v>82</v>
      </c>
      <c r="C13" s="331"/>
      <c r="D13" s="331"/>
      <c r="E13" s="331"/>
      <c r="F13" s="331"/>
      <c r="G13" s="331"/>
      <c r="H13" s="332"/>
      <c r="I13" s="332"/>
      <c r="J13" s="332"/>
      <c r="K13" s="332"/>
      <c r="L13" s="332"/>
    </row>
    <row r="14" spans="1:7" ht="15.75">
      <c r="A14" s="27" t="s">
        <v>35</v>
      </c>
      <c r="B14" s="331" t="s">
        <v>88</v>
      </c>
      <c r="C14" s="331"/>
      <c r="D14" s="331"/>
      <c r="E14" s="331"/>
      <c r="F14" s="331"/>
      <c r="G14" s="331"/>
    </row>
    <row r="15" spans="1:18" ht="15.75">
      <c r="A15" s="27" t="s">
        <v>36</v>
      </c>
      <c r="B15" s="331" t="s">
        <v>85</v>
      </c>
      <c r="C15" s="331"/>
      <c r="D15" s="331"/>
      <c r="E15" s="331"/>
      <c r="F15" s="331"/>
      <c r="G15" s="331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</row>
    <row r="16" spans="1:10" ht="15.75">
      <c r="A16" s="27" t="s">
        <v>37</v>
      </c>
      <c r="B16" s="331" t="s">
        <v>86</v>
      </c>
      <c r="C16" s="331"/>
      <c r="D16" s="331"/>
      <c r="E16" s="331"/>
      <c r="F16" s="331"/>
      <c r="G16" s="331"/>
      <c r="H16" s="332"/>
      <c r="I16" s="332"/>
      <c r="J16" s="332"/>
    </row>
    <row r="17" spans="1:12" ht="15.75">
      <c r="A17" s="27" t="s">
        <v>38</v>
      </c>
      <c r="B17" s="331" t="s">
        <v>81</v>
      </c>
      <c r="C17" s="331"/>
      <c r="D17" s="331"/>
      <c r="E17" s="331"/>
      <c r="F17" s="331"/>
      <c r="G17" s="331"/>
      <c r="H17" s="332"/>
      <c r="I17" s="332"/>
      <c r="J17" s="332"/>
      <c r="K17" s="332"/>
      <c r="L17" s="332"/>
    </row>
    <row r="18" spans="1:6" ht="12.75">
      <c r="A18" s="333" t="s">
        <v>40</v>
      </c>
      <c r="B18" s="333"/>
      <c r="C18" s="333"/>
      <c r="D18" s="333"/>
      <c r="E18" s="333"/>
      <c r="F18" s="333"/>
    </row>
    <row r="19" spans="1:10" ht="15.75">
      <c r="A19" s="27" t="s">
        <v>39</v>
      </c>
      <c r="B19" s="331" t="s">
        <v>311</v>
      </c>
      <c r="C19" s="331"/>
      <c r="D19" s="331"/>
      <c r="E19" s="331"/>
      <c r="F19" s="331"/>
      <c r="G19" s="331"/>
      <c r="H19" s="331"/>
      <c r="I19" s="331"/>
      <c r="J19" s="331"/>
    </row>
    <row r="20" spans="1:18" ht="15.75">
      <c r="A20" s="27" t="s">
        <v>41</v>
      </c>
      <c r="B20" s="331" t="s">
        <v>313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</row>
    <row r="21" spans="1:7" ht="15.75">
      <c r="A21" s="27" t="s">
        <v>42</v>
      </c>
      <c r="B21" s="331" t="s">
        <v>314</v>
      </c>
      <c r="C21" s="331"/>
      <c r="D21" s="331"/>
      <c r="E21" s="331"/>
      <c r="F21" s="331"/>
      <c r="G21" s="331"/>
    </row>
    <row r="22" spans="1:6" ht="15.75">
      <c r="A22" s="27" t="s">
        <v>43</v>
      </c>
      <c r="B22" s="335" t="s">
        <v>300</v>
      </c>
      <c r="C22" s="335"/>
      <c r="D22" s="335"/>
      <c r="E22" s="335"/>
      <c r="F22" s="335"/>
    </row>
  </sheetData>
  <sheetProtection password="DF2B" sheet="1"/>
  <mergeCells count="35">
    <mergeCell ref="F1:G1"/>
    <mergeCell ref="B22:F22"/>
    <mergeCell ref="B1:E1"/>
    <mergeCell ref="A2:F2"/>
    <mergeCell ref="B3:F3"/>
    <mergeCell ref="A4:F4"/>
    <mergeCell ref="B5:G5"/>
    <mergeCell ref="B6:G6"/>
    <mergeCell ref="B12:G12"/>
    <mergeCell ref="B13:G13"/>
    <mergeCell ref="H6:K6"/>
    <mergeCell ref="B7:G7"/>
    <mergeCell ref="H7:K7"/>
    <mergeCell ref="B8:G8"/>
    <mergeCell ref="H8:M8"/>
    <mergeCell ref="N8:Q8"/>
    <mergeCell ref="B20:G20"/>
    <mergeCell ref="A9:F9"/>
    <mergeCell ref="B10:G10"/>
    <mergeCell ref="A11:F11"/>
    <mergeCell ref="H13:L13"/>
    <mergeCell ref="B14:G14"/>
    <mergeCell ref="B15:G15"/>
    <mergeCell ref="H15:M15"/>
    <mergeCell ref="H20:M20"/>
    <mergeCell ref="B21:G21"/>
    <mergeCell ref="N15:R15"/>
    <mergeCell ref="B16:G16"/>
    <mergeCell ref="H16:J16"/>
    <mergeCell ref="B17:G17"/>
    <mergeCell ref="H17:L17"/>
    <mergeCell ref="N20:R20"/>
    <mergeCell ref="A18:F18"/>
    <mergeCell ref="B19:G19"/>
    <mergeCell ref="H19:J19"/>
  </mergeCells>
  <hyperlinks>
    <hyperlink ref="B3" location="'1'!A1" display="EVOLUCION DEL NUMERO DE PERSONAS CON DISCAPACIDAD 2003-2008 SEGÚN TIPOLOGÍA"/>
    <hyperlink ref="B5:G5" location="'2'!A1" display="PERSONAS CON DISCAPACIDAD SEGÚN  GÉNERO "/>
    <hyperlink ref="B6:G6" location="'3'!A1" display="PERSONAS CON DISCAPACIDAD POR GRUPOS DE EDAD Y GÉNERO "/>
    <hyperlink ref="B7:G7" location="'4'!A1" display="PERSONAS CON DISCAPACIDAD POR GRUPOS DE EDAD Y GÉNERO MENORES DE 65 AÑOS"/>
    <hyperlink ref="B8:G8" location="'5'!A1" display="PERSONAS CON DISCAPACIDAD EN EDAD LABORAL SEGÚN TIPOLOGÍA, GRUPOS DE EDAD Y GÉNERO (DE 16 A 64 AÑOS)"/>
    <hyperlink ref="B10:G10" location="'6'!A1" display="PERSONAS CON DISCAPACIDAD Y POBLACIÓN POR AREAS DE SERVICIOS SOCIALES  "/>
    <hyperlink ref="B12:G12" location="'7'!A1" display="PERSONAS CON DISCAPACIDAD SEGÚN GRADO DE MINUSVALÍA Y GÉNERO"/>
    <hyperlink ref="B13:G13" location="'8'!A1" display="PERSONAS CON DISCAPACIDAD SEGÚN GRADO DE DISCAPACIDAD Y TIPOLOGÍA "/>
    <hyperlink ref="B14:G14" location="'9'!A1" display="PERSONAS CON DISCAPACIDAD MENORES DE 65 SEGÚN GRADO DE DISCAPACIDAD Y  TIPOLOGÍA "/>
    <hyperlink ref="B15:G15" location="'10'!A1" display="PERSONAS CON DISCAPACIDAD SEGÚN GRADO DE DISCAPACIDAD Y GRUPOS DE EDAD"/>
    <hyperlink ref="B16:G16" location="'11'!A1" display="PERSONAS CON DISCAPACIDAD MENORES DE 65 AÑOS SEGÚN GRADO DE DISCAPACIDAD Y GRUPOS DE EDAD"/>
    <hyperlink ref="B17:G17" location="'12'!A1" display="PERSONAS CON DISCAPACIDAD MENORES 65 AÑOS SEGÚN GRADO DE DISCAPACIDAD, TIPOLOGÍA Y GÉNERO"/>
    <hyperlink ref="B21" location="'16'!A1" display="PERSONAS CON DISCAPACIDAD EN 2009 SEGÚN MUNICIPIOS, TIPOLOGÍA Y GENERO"/>
    <hyperlink ref="B20:R20" location="'15'!A1" display="PERSONAS CON DISCAPACIDAD EN 2008 SEGÚN MUNICIPIOS, TIPOLOGÍA Y GÉNERO"/>
    <hyperlink ref="B22:D22" location="'17'!A1" display="GRÁFICOS DE LA EVOLUCION DEL NUMERO DE PERSONAS CON DISCAPACIDAD 2002-2009 SEGÚN TIPOLOGÍA. "/>
    <hyperlink ref="B19:G19" location="'13'!A1" display="PERSONAS CON DISCAPACIDAD MENORES DE 65 Y MAYORES DE 65 EN 2011 POR MUNICIPIOS Y POBLACIÓN"/>
    <hyperlink ref="B20:G20" location="'14'!A1" display="PERSONAS CON DISCAPACIDAD EN 2011 SEGÚN MUNICIPIOS, TIPOLOGÍA "/>
    <hyperlink ref="B21:G21" location="'15'!A1" display="PERSONAS CON DISCAPACIDAD EN 2011 SEGÚN MUNICIPIOS, TIPOLOGÍA Y GENERO"/>
    <hyperlink ref="B22:F22" location="'16'!A1" display="GRÁFICOS DE LA EVOLUCION DEL NUMERO DE PERSONAS CON DISCAPACIDAD 2002-2011 SEGÚN TIPOLOGÍA. "/>
  </hyperlinks>
  <printOptions/>
  <pageMargins left="0.75" right="0.75" top="0.56" bottom="0.45" header="0" footer="0"/>
  <pageSetup fitToHeight="1" fitToWidth="1" horizontalDpi="600" verticalDpi="600" orientation="landscape" paperSize="9" scale="4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1" sqref="B1:D1"/>
    </sheetView>
  </sheetViews>
  <sheetFormatPr defaultColWidth="11.421875" defaultRowHeight="12.75"/>
  <cols>
    <col min="1" max="1" width="19.140625" style="0" customWidth="1"/>
    <col min="2" max="9" width="13.421875" style="0" customWidth="1"/>
  </cols>
  <sheetData>
    <row r="1" spans="2:4" ht="89.25" customHeight="1">
      <c r="B1" s="342" t="s">
        <v>0</v>
      </c>
      <c r="C1" s="342"/>
      <c r="D1" s="342"/>
    </row>
    <row r="4" spans="4:5" ht="18">
      <c r="D4" s="237" t="s">
        <v>35</v>
      </c>
      <c r="E4" s="155"/>
    </row>
    <row r="6" spans="1:9" ht="18">
      <c r="A6" s="348" t="s">
        <v>83</v>
      </c>
      <c r="B6" s="348"/>
      <c r="C6" s="348"/>
      <c r="D6" s="348"/>
      <c r="E6" s="348"/>
      <c r="F6" s="348"/>
      <c r="G6" s="370"/>
      <c r="H6" s="370"/>
      <c r="I6" s="370"/>
    </row>
    <row r="7" spans="1:9" ht="15">
      <c r="A7" s="72"/>
      <c r="B7" s="72"/>
      <c r="C7" s="345" t="s">
        <v>2</v>
      </c>
      <c r="D7" s="367"/>
      <c r="E7" s="345"/>
      <c r="F7" s="345"/>
      <c r="G7" s="72"/>
      <c r="H7" s="72"/>
      <c r="I7" s="110"/>
    </row>
    <row r="8" spans="1:9" ht="15">
      <c r="A8" s="72"/>
      <c r="B8" s="72"/>
      <c r="C8" s="72"/>
      <c r="D8" s="72"/>
      <c r="E8" s="72"/>
      <c r="F8" s="72"/>
      <c r="G8" s="72"/>
      <c r="H8" s="72"/>
      <c r="I8" s="110"/>
    </row>
    <row r="9" spans="1:9" ht="15.75" thickBot="1">
      <c r="A9" s="72"/>
      <c r="B9" s="72"/>
      <c r="C9" s="72"/>
      <c r="D9" s="72"/>
      <c r="E9" s="72"/>
      <c r="F9" s="72"/>
      <c r="G9" s="72"/>
      <c r="H9" s="72"/>
      <c r="I9" s="110"/>
    </row>
    <row r="10" spans="1:9" ht="17.25" thickBot="1">
      <c r="A10" s="72"/>
      <c r="B10" s="6" t="s">
        <v>73</v>
      </c>
      <c r="C10" s="7" t="s">
        <v>3</v>
      </c>
      <c r="D10" s="6" t="s">
        <v>74</v>
      </c>
      <c r="E10" s="7" t="s">
        <v>3</v>
      </c>
      <c r="F10" s="6" t="s">
        <v>77</v>
      </c>
      <c r="G10" s="7" t="s">
        <v>3</v>
      </c>
      <c r="H10" s="6" t="s">
        <v>17</v>
      </c>
      <c r="I10" s="7" t="s">
        <v>3</v>
      </c>
    </row>
    <row r="11" spans="1:9" ht="16.5">
      <c r="A11" s="111" t="s">
        <v>79</v>
      </c>
      <c r="B11" s="9">
        <v>63870</v>
      </c>
      <c r="C11" s="10">
        <v>61.35152009989914</v>
      </c>
      <c r="D11" s="9">
        <v>20100</v>
      </c>
      <c r="E11" s="10">
        <v>43.639679541457696</v>
      </c>
      <c r="F11" s="9">
        <v>11742</v>
      </c>
      <c r="G11" s="10">
        <v>48.34088102099629</v>
      </c>
      <c r="H11" s="9">
        <f>SUM(B11,D11,F11)</f>
        <v>95712</v>
      </c>
      <c r="I11" s="10">
        <v>54.86374631708072</v>
      </c>
    </row>
    <row r="12" spans="1:9" ht="16.5">
      <c r="A12" s="9" t="s">
        <v>80</v>
      </c>
      <c r="B12" s="9">
        <f>SUM(B13,B14)</f>
        <v>25191</v>
      </c>
      <c r="C12" s="10">
        <v>24.197685029537485</v>
      </c>
      <c r="D12" s="9">
        <f>SUM(D13,D14)</f>
        <v>21150</v>
      </c>
      <c r="E12" s="10">
        <v>45.919364293623396</v>
      </c>
      <c r="F12" s="9">
        <f>SUM(F13,F14)</f>
        <v>6988</v>
      </c>
      <c r="G12" s="10">
        <v>28.76904075751338</v>
      </c>
      <c r="H12" s="9">
        <f aca="true" t="shared" si="0" ref="H12:H18">SUM(B12,D12,F12)</f>
        <v>53329</v>
      </c>
      <c r="I12" s="10">
        <v>30.569089846033908</v>
      </c>
    </row>
    <row r="13" spans="1:9" ht="15">
      <c r="A13" s="14" t="s">
        <v>12</v>
      </c>
      <c r="B13" s="14">
        <v>14142</v>
      </c>
      <c r="C13" s="16">
        <v>13.584361942269824</v>
      </c>
      <c r="D13" s="14">
        <v>8276</v>
      </c>
      <c r="E13" s="16">
        <v>17.968258103736513</v>
      </c>
      <c r="F13" s="14">
        <v>5316</v>
      </c>
      <c r="G13" s="16">
        <v>21.88554960889255</v>
      </c>
      <c r="H13" s="14">
        <f t="shared" si="0"/>
        <v>27734</v>
      </c>
      <c r="I13" s="16">
        <v>15.89760051360244</v>
      </c>
    </row>
    <row r="14" spans="1:9" ht="15">
      <c r="A14" s="14" t="s">
        <v>13</v>
      </c>
      <c r="B14" s="14">
        <v>11049</v>
      </c>
      <c r="C14" s="16">
        <v>10.613323087267663</v>
      </c>
      <c r="D14" s="14">
        <v>12874</v>
      </c>
      <c r="E14" s="16">
        <v>27.951106189886882</v>
      </c>
      <c r="F14" s="14">
        <v>1672</v>
      </c>
      <c r="G14" s="16">
        <v>6.883491148620832</v>
      </c>
      <c r="H14" s="14">
        <f t="shared" si="0"/>
        <v>25595</v>
      </c>
      <c r="I14" s="16">
        <v>14.671489332431472</v>
      </c>
    </row>
    <row r="15" spans="1:9" ht="16.5">
      <c r="A15" s="9" t="s">
        <v>14</v>
      </c>
      <c r="B15" s="9">
        <f>SUM(B16,B17)</f>
        <v>15044</v>
      </c>
      <c r="C15" s="10">
        <v>14.450794870563374</v>
      </c>
      <c r="D15" s="9">
        <f>SUM(D16,D17)</f>
        <v>4809</v>
      </c>
      <c r="E15" s="10">
        <v>10.440956164918909</v>
      </c>
      <c r="F15" s="9">
        <f>SUM(F16,F17)</f>
        <v>5560</v>
      </c>
      <c r="G15" s="10">
        <v>22.890078221490327</v>
      </c>
      <c r="H15" s="9">
        <f t="shared" si="0"/>
        <v>25413</v>
      </c>
      <c r="I15" s="10">
        <v>14.567163836885369</v>
      </c>
    </row>
    <row r="16" spans="1:9" ht="15">
      <c r="A16" s="14" t="s">
        <v>15</v>
      </c>
      <c r="B16" s="14">
        <v>9042</v>
      </c>
      <c r="C16" s="16">
        <v>8.685461793381682</v>
      </c>
      <c r="D16" s="14">
        <v>2316</v>
      </c>
      <c r="E16" s="16">
        <v>5.028333224776917</v>
      </c>
      <c r="F16" s="14">
        <v>482</v>
      </c>
      <c r="G16" s="16">
        <v>1.9843557019349527</v>
      </c>
      <c r="H16" s="14">
        <f t="shared" si="0"/>
        <v>11840</v>
      </c>
      <c r="I16" s="16">
        <v>6.786889380581701</v>
      </c>
    </row>
    <row r="17" spans="1:9" ht="15">
      <c r="A17" s="14" t="s">
        <v>16</v>
      </c>
      <c r="B17" s="14">
        <v>6002</v>
      </c>
      <c r="C17" s="16">
        <v>5.765333077181692</v>
      </c>
      <c r="D17" s="14">
        <v>2493</v>
      </c>
      <c r="E17" s="16">
        <v>5.412622940141992</v>
      </c>
      <c r="F17" s="14">
        <v>5078</v>
      </c>
      <c r="G17" s="16">
        <v>20.905722519555372</v>
      </c>
      <c r="H17" s="14">
        <f t="shared" si="0"/>
        <v>13573</v>
      </c>
      <c r="I17" s="16">
        <v>7.780274456303668</v>
      </c>
    </row>
    <row r="18" spans="1:9" ht="17.25" thickBot="1">
      <c r="A18" s="17" t="s">
        <v>17</v>
      </c>
      <c r="B18" s="18">
        <f>SUM(B11,B12,B15)</f>
        <v>104105</v>
      </c>
      <c r="C18" s="19">
        <v>100</v>
      </c>
      <c r="D18" s="18">
        <f>SUM(D11,D12,D15)</f>
        <v>46059</v>
      </c>
      <c r="E18" s="19">
        <v>100</v>
      </c>
      <c r="F18" s="18">
        <f>SUM(F11,F12,F15)</f>
        <v>24290</v>
      </c>
      <c r="G18" s="19">
        <v>100</v>
      </c>
      <c r="H18" s="18">
        <f t="shared" si="0"/>
        <v>174454</v>
      </c>
      <c r="I18" s="19">
        <v>100</v>
      </c>
    </row>
    <row r="20" spans="1:11" s="25" customFormat="1" ht="14.25">
      <c r="A20" s="350" t="s">
        <v>283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</row>
    <row r="21" spans="1:10" s="25" customFormat="1" ht="14.25">
      <c r="A21" s="319" t="s">
        <v>282</v>
      </c>
      <c r="B21" s="319"/>
      <c r="C21" s="319"/>
      <c r="D21" s="319"/>
      <c r="E21" s="319"/>
      <c r="F21" s="319"/>
      <c r="G21" s="319"/>
      <c r="H21" s="1"/>
      <c r="I21" s="1"/>
      <c r="J21" s="1"/>
    </row>
    <row r="22" spans="1:5" s="33" customFormat="1" ht="12.75">
      <c r="A22" s="68"/>
      <c r="B22" s="68"/>
      <c r="C22" s="68"/>
      <c r="D22" s="68"/>
      <c r="E22" s="68"/>
    </row>
    <row r="23" spans="1:5" s="33" customFormat="1" ht="12.75">
      <c r="A23" s="68"/>
      <c r="B23" s="68"/>
      <c r="C23" s="68"/>
      <c r="D23" s="68"/>
      <c r="E23" s="68"/>
    </row>
    <row r="24" spans="1:5" s="33" customFormat="1" ht="17.25" customHeight="1">
      <c r="A24" s="68"/>
      <c r="B24" s="68"/>
      <c r="C24" s="68"/>
      <c r="D24" s="68"/>
      <c r="E24" s="68"/>
    </row>
    <row r="25" spans="1:8" s="33" customFormat="1" ht="12.75">
      <c r="A25" s="68"/>
      <c r="B25" s="68"/>
      <c r="C25" s="68"/>
      <c r="D25" s="68"/>
      <c r="E25" s="68"/>
      <c r="H25" s="33" t="s">
        <v>84</v>
      </c>
    </row>
    <row r="26" spans="1:5" s="33" customFormat="1" ht="12.75">
      <c r="A26" s="68"/>
      <c r="B26" s="68"/>
      <c r="C26" s="68"/>
      <c r="D26" s="68"/>
      <c r="E26" s="68"/>
    </row>
    <row r="27" spans="1:5" ht="12.75">
      <c r="A27" s="67"/>
      <c r="B27" s="67"/>
      <c r="C27" s="67"/>
      <c r="D27" s="67"/>
      <c r="E27" s="67"/>
    </row>
    <row r="28" spans="1:5" ht="12.75">
      <c r="A28" s="67"/>
      <c r="B28" s="67"/>
      <c r="C28" s="67"/>
      <c r="D28" s="67"/>
      <c r="E28" s="67"/>
    </row>
    <row r="29" spans="1:5" ht="12.75">
      <c r="A29" s="67"/>
      <c r="B29" s="67"/>
      <c r="C29" s="67"/>
      <c r="D29" s="67"/>
      <c r="E29" s="67"/>
    </row>
  </sheetData>
  <sheetProtection/>
  <mergeCells count="4">
    <mergeCell ref="B1:D1"/>
    <mergeCell ref="A6:I6"/>
    <mergeCell ref="C7:F7"/>
    <mergeCell ref="A20:K20"/>
  </mergeCells>
  <hyperlinks>
    <hyperlink ref="B1" location="íNDICE!A1" display="Volver al í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1" sqref="B1:D1"/>
    </sheetView>
  </sheetViews>
  <sheetFormatPr defaultColWidth="11.421875" defaultRowHeight="12.75"/>
  <cols>
    <col min="1" max="1" width="19.140625" style="0" customWidth="1"/>
    <col min="2" max="2" width="12.140625" style="0" customWidth="1"/>
    <col min="4" max="4" width="13.28125" style="0" customWidth="1"/>
    <col min="8" max="8" width="12.28125" style="0" bestFit="1" customWidth="1"/>
  </cols>
  <sheetData>
    <row r="1" spans="2:4" ht="89.25" customHeight="1">
      <c r="B1" s="342" t="s">
        <v>0</v>
      </c>
      <c r="C1" s="342"/>
      <c r="D1" s="342"/>
    </row>
    <row r="5" spans="4:6" ht="18">
      <c r="D5" s="369" t="s">
        <v>36</v>
      </c>
      <c r="E5" s="349"/>
      <c r="F5" s="5"/>
    </row>
    <row r="7" spans="1:9" ht="18">
      <c r="A7" s="348" t="s">
        <v>76</v>
      </c>
      <c r="B7" s="348"/>
      <c r="C7" s="348"/>
      <c r="D7" s="348"/>
      <c r="E7" s="348"/>
      <c r="F7" s="348"/>
      <c r="G7" s="371"/>
      <c r="H7" s="371"/>
      <c r="I7" s="371"/>
    </row>
    <row r="8" spans="1:9" ht="15">
      <c r="A8" s="72"/>
      <c r="B8" s="345" t="s">
        <v>2</v>
      </c>
      <c r="C8" s="367"/>
      <c r="D8" s="345"/>
      <c r="E8" s="345"/>
      <c r="F8" s="349"/>
      <c r="G8" s="349"/>
      <c r="H8" s="72"/>
      <c r="I8" s="72"/>
    </row>
    <row r="9" spans="1:9" ht="15">
      <c r="A9" s="72"/>
      <c r="B9" s="72"/>
      <c r="C9" s="72"/>
      <c r="D9" s="72"/>
      <c r="E9" s="72"/>
      <c r="F9" s="72"/>
      <c r="G9" s="72"/>
      <c r="H9" s="72"/>
      <c r="I9" s="72"/>
    </row>
    <row r="10" spans="1:9" ht="15.75" thickBo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8.75" thickBot="1">
      <c r="A11" s="263"/>
      <c r="B11" s="59" t="s">
        <v>73</v>
      </c>
      <c r="C11" s="60" t="s">
        <v>3</v>
      </c>
      <c r="D11" s="59" t="s">
        <v>74</v>
      </c>
      <c r="E11" s="60" t="s">
        <v>3</v>
      </c>
      <c r="F11" s="59" t="s">
        <v>77</v>
      </c>
      <c r="G11" s="60" t="s">
        <v>3</v>
      </c>
      <c r="H11" s="59" t="s">
        <v>17</v>
      </c>
      <c r="I11" s="60" t="s">
        <v>3</v>
      </c>
    </row>
    <row r="12" spans="1:9" ht="18">
      <c r="A12" s="61" t="s">
        <v>50</v>
      </c>
      <c r="B12" s="264">
        <v>3679</v>
      </c>
      <c r="C12" s="106">
        <f>B12/$B$17*100</f>
        <v>2.3165026414048873</v>
      </c>
      <c r="D12" s="264">
        <v>400</v>
      </c>
      <c r="E12" s="106">
        <f>D12/$D$17*100</f>
        <v>0.5609468783306221</v>
      </c>
      <c r="F12" s="264">
        <v>249</v>
      </c>
      <c r="G12" s="106">
        <f>F12/$F$17*100</f>
        <v>0.5402004599297089</v>
      </c>
      <c r="H12" s="107">
        <f aca="true" t="shared" si="0" ref="H12:H17">SUM(B12,D12,F12)</f>
        <v>4328</v>
      </c>
      <c r="I12" s="106">
        <f>H12/$H$17*100</f>
        <v>1.566872662633635</v>
      </c>
    </row>
    <row r="13" spans="1:9" ht="18">
      <c r="A13" s="63" t="s">
        <v>78</v>
      </c>
      <c r="B13" s="264">
        <v>9837</v>
      </c>
      <c r="C13" s="106">
        <f>B13/$B$17*100</f>
        <v>6.193921305653677</v>
      </c>
      <c r="D13" s="264">
        <v>2150</v>
      </c>
      <c r="E13" s="106">
        <f>D13/$D$17*100</f>
        <v>3.0150894710270935</v>
      </c>
      <c r="F13" s="264">
        <v>1353</v>
      </c>
      <c r="G13" s="106">
        <f>F13/$F$17*100</f>
        <v>2.93530611359396</v>
      </c>
      <c r="H13" s="107">
        <f t="shared" si="0"/>
        <v>13340</v>
      </c>
      <c r="I13" s="106">
        <f>H13/$H$17*100</f>
        <v>4.829501229097201</v>
      </c>
    </row>
    <row r="14" spans="1:9" ht="18">
      <c r="A14" s="63" t="s">
        <v>52</v>
      </c>
      <c r="B14" s="264">
        <v>31200</v>
      </c>
      <c r="C14" s="106">
        <f>B14/$B$17*100</f>
        <v>19.645252082585618</v>
      </c>
      <c r="D14" s="264">
        <v>17373</v>
      </c>
      <c r="E14" s="106">
        <f>D14/$D$17*100</f>
        <v>24.363325293094746</v>
      </c>
      <c r="F14" s="264">
        <v>10506</v>
      </c>
      <c r="G14" s="106">
        <f>F14/$F$17*100</f>
        <v>22.79255434546796</v>
      </c>
      <c r="H14" s="107">
        <f t="shared" si="0"/>
        <v>59079</v>
      </c>
      <c r="I14" s="106">
        <f>H14/$H$17*100</f>
        <v>21.388463501786624</v>
      </c>
    </row>
    <row r="15" spans="1:9" ht="18">
      <c r="A15" s="63" t="s">
        <v>53</v>
      </c>
      <c r="B15" s="264">
        <v>59389</v>
      </c>
      <c r="C15" s="106">
        <f>B15/$B$17*100</f>
        <v>37.394611408098626</v>
      </c>
      <c r="D15" s="264">
        <v>26136</v>
      </c>
      <c r="E15" s="106">
        <f>D15/$D$17*100</f>
        <v>36.652269030122845</v>
      </c>
      <c r="F15" s="264">
        <v>12182</v>
      </c>
      <c r="G15" s="106">
        <f>F15/$F$17*100</f>
        <v>26.428602421139413</v>
      </c>
      <c r="H15" s="107">
        <f t="shared" si="0"/>
        <v>97707</v>
      </c>
      <c r="I15" s="106">
        <f>H15/$H$17*100</f>
        <v>35.373019234737654</v>
      </c>
    </row>
    <row r="16" spans="1:9" ht="18">
      <c r="A16" s="63" t="s">
        <v>292</v>
      </c>
      <c r="B16" s="264">
        <v>54712</v>
      </c>
      <c r="C16" s="106">
        <f>B16/$B$17*100</f>
        <v>34.44971256225719</v>
      </c>
      <c r="D16" s="264">
        <v>25249</v>
      </c>
      <c r="E16" s="106">
        <f>D16/$D$17*100</f>
        <v>35.408369327424694</v>
      </c>
      <c r="F16" s="264">
        <v>21804</v>
      </c>
      <c r="G16" s="106">
        <f>F16/$F$17*100</f>
        <v>47.30333665986896</v>
      </c>
      <c r="H16" s="107">
        <f t="shared" si="0"/>
        <v>101765</v>
      </c>
      <c r="I16" s="106">
        <f>H16/$H$17*100</f>
        <v>36.84214337174488</v>
      </c>
    </row>
    <row r="17" spans="1:9" ht="18.75" thickBot="1">
      <c r="A17" s="108" t="s">
        <v>17</v>
      </c>
      <c r="B17" s="97">
        <f aca="true" t="shared" si="1" ref="B17:G17">SUM(B12:B16)</f>
        <v>158817</v>
      </c>
      <c r="C17" s="98">
        <f t="shared" si="1"/>
        <v>100</v>
      </c>
      <c r="D17" s="97">
        <f t="shared" si="1"/>
        <v>71308</v>
      </c>
      <c r="E17" s="98">
        <f t="shared" si="1"/>
        <v>100</v>
      </c>
      <c r="F17" s="97">
        <f t="shared" si="1"/>
        <v>46094</v>
      </c>
      <c r="G17" s="98">
        <f t="shared" si="1"/>
        <v>100</v>
      </c>
      <c r="H17" s="97">
        <f t="shared" si="0"/>
        <v>276219</v>
      </c>
      <c r="I17" s="98">
        <f>SUM(I12:I16)</f>
        <v>100</v>
      </c>
    </row>
    <row r="18" spans="1:5" ht="12.75">
      <c r="A18" s="33"/>
      <c r="B18" s="33"/>
      <c r="C18" s="33"/>
      <c r="D18" s="33"/>
      <c r="E18" s="33"/>
    </row>
    <row r="19" spans="1:11" s="25" customFormat="1" ht="14.25">
      <c r="A19" s="350" t="s">
        <v>283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</row>
    <row r="20" spans="1:10" s="25" customFormat="1" ht="14.25">
      <c r="A20" s="319" t="s">
        <v>282</v>
      </c>
      <c r="B20" s="319"/>
      <c r="C20" s="319"/>
      <c r="D20" s="319"/>
      <c r="E20" s="319"/>
      <c r="F20" s="319"/>
      <c r="G20" s="319"/>
      <c r="H20" s="1"/>
      <c r="I20" s="1"/>
      <c r="J20" s="1"/>
    </row>
    <row r="21" spans="1:5" ht="12.75">
      <c r="A21" s="33"/>
      <c r="B21" s="33"/>
      <c r="C21" s="33"/>
      <c r="D21" s="33"/>
      <c r="E21" s="33"/>
    </row>
    <row r="22" spans="1:5" ht="12.75">
      <c r="A22" s="33"/>
      <c r="B22" s="33"/>
      <c r="C22" s="33"/>
      <c r="D22" s="33"/>
      <c r="E22" s="33"/>
    </row>
    <row r="23" spans="1:5" ht="12.75">
      <c r="A23" s="33"/>
      <c r="B23" s="33"/>
      <c r="C23" s="33"/>
      <c r="D23" s="33"/>
      <c r="E23" s="33"/>
    </row>
    <row r="24" spans="1:5" ht="12.75">
      <c r="A24" s="33"/>
      <c r="B24" s="33"/>
      <c r="C24" s="33"/>
      <c r="D24" s="33"/>
      <c r="E24" s="33"/>
    </row>
    <row r="25" spans="1:5" ht="12.75">
      <c r="A25" s="33"/>
      <c r="B25" s="33"/>
      <c r="C25" s="33"/>
      <c r="D25" s="33"/>
      <c r="E25" s="33"/>
    </row>
  </sheetData>
  <sheetProtection/>
  <mergeCells count="5">
    <mergeCell ref="B1:D1"/>
    <mergeCell ref="D5:E5"/>
    <mergeCell ref="A7:I7"/>
    <mergeCell ref="B8:G8"/>
    <mergeCell ref="A19:K19"/>
  </mergeCells>
  <hyperlinks>
    <hyperlink ref="B1" location="íNDICE!A1" display="Volver al í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12.57421875" style="0" customWidth="1"/>
    <col min="4" max="4" width="12.7109375" style="0" customWidth="1"/>
    <col min="6" max="6" width="15.140625" style="0" customWidth="1"/>
  </cols>
  <sheetData>
    <row r="1" spans="2:4" ht="89.25" customHeight="1">
      <c r="B1" s="342" t="s">
        <v>0</v>
      </c>
      <c r="C1" s="342"/>
      <c r="D1" s="342"/>
    </row>
    <row r="5" spans="4:5" ht="18">
      <c r="D5" s="372" t="s">
        <v>37</v>
      </c>
      <c r="E5" s="334"/>
    </row>
    <row r="7" spans="1:10" ht="16.5">
      <c r="A7" s="373" t="s">
        <v>87</v>
      </c>
      <c r="B7" s="373"/>
      <c r="C7" s="373"/>
      <c r="D7" s="373"/>
      <c r="E7" s="373"/>
      <c r="F7" s="373"/>
      <c r="G7" s="362"/>
      <c r="H7" s="362"/>
      <c r="I7" s="362"/>
      <c r="J7" s="365"/>
    </row>
    <row r="8" spans="1:9" ht="15">
      <c r="A8" s="72"/>
      <c r="B8" s="345" t="s">
        <v>2</v>
      </c>
      <c r="C8" s="349"/>
      <c r="D8" s="349"/>
      <c r="E8" s="349"/>
      <c r="F8" s="349"/>
      <c r="G8" s="349"/>
      <c r="H8" s="349"/>
      <c r="I8" s="72"/>
    </row>
    <row r="9" spans="1:9" ht="15">
      <c r="A9" s="72"/>
      <c r="B9" s="72"/>
      <c r="C9" s="72"/>
      <c r="D9" s="72"/>
      <c r="E9" s="72"/>
      <c r="F9" s="72"/>
      <c r="G9" s="72"/>
      <c r="H9" s="72"/>
      <c r="I9" s="72"/>
    </row>
    <row r="10" spans="1:9" ht="15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5.75" thickBot="1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18.75" thickBot="1">
      <c r="A12" s="62"/>
      <c r="B12" s="59" t="s">
        <v>73</v>
      </c>
      <c r="C12" s="60" t="s">
        <v>3</v>
      </c>
      <c r="D12" s="59" t="s">
        <v>74</v>
      </c>
      <c r="E12" s="60" t="s">
        <v>3</v>
      </c>
      <c r="F12" s="59" t="s">
        <v>77</v>
      </c>
      <c r="G12" s="60" t="s">
        <v>3</v>
      </c>
      <c r="H12" s="59" t="s">
        <v>17</v>
      </c>
      <c r="I12" s="60" t="s">
        <v>3</v>
      </c>
    </row>
    <row r="13" spans="1:9" ht="18">
      <c r="A13" s="61" t="s">
        <v>50</v>
      </c>
      <c r="B13" s="264">
        <v>3679</v>
      </c>
      <c r="C13" s="106">
        <v>3.5339320877959755</v>
      </c>
      <c r="D13" s="264">
        <v>400</v>
      </c>
      <c r="E13" s="106">
        <v>0.8684513341583621</v>
      </c>
      <c r="F13" s="264">
        <v>249</v>
      </c>
      <c r="G13" s="106">
        <f>F13/$F$17*100</f>
        <v>1.0251132153149445</v>
      </c>
      <c r="H13" s="107">
        <f>SUM(B13,D13,F13)</f>
        <v>4328</v>
      </c>
      <c r="I13" s="112">
        <f>H13/$H$17*100</f>
        <v>2.4808832127666895</v>
      </c>
    </row>
    <row r="14" spans="1:9" ht="18">
      <c r="A14" s="63" t="s">
        <v>78</v>
      </c>
      <c r="B14" s="264">
        <v>9837</v>
      </c>
      <c r="C14" s="106">
        <v>9.449113875414247</v>
      </c>
      <c r="D14" s="264">
        <v>2150</v>
      </c>
      <c r="E14" s="106">
        <v>4.6679259211011965</v>
      </c>
      <c r="F14" s="264">
        <v>1353</v>
      </c>
      <c r="G14" s="106">
        <f>F14/$F$17*100</f>
        <v>5.570193495265541</v>
      </c>
      <c r="H14" s="107">
        <f>SUM(B14,D14,F14)</f>
        <v>13340</v>
      </c>
      <c r="I14" s="112">
        <f>H14/$H$17*100</f>
        <v>7.646714893324315</v>
      </c>
    </row>
    <row r="15" spans="1:9" ht="18">
      <c r="A15" s="63" t="s">
        <v>52</v>
      </c>
      <c r="B15" s="264">
        <v>31200</v>
      </c>
      <c r="C15" s="106">
        <v>29.969742087315694</v>
      </c>
      <c r="D15" s="264">
        <v>17373</v>
      </c>
      <c r="E15" s="106">
        <v>37.71901257083306</v>
      </c>
      <c r="F15" s="264">
        <v>10506</v>
      </c>
      <c r="G15" s="106">
        <f>F15/$F$17*100</f>
        <v>43.25236722931247</v>
      </c>
      <c r="H15" s="107">
        <f>SUM(B15,D15,F15)</f>
        <v>59079</v>
      </c>
      <c r="I15" s="112">
        <f>H15/$H$17*100</f>
        <v>33.865087644880596</v>
      </c>
    </row>
    <row r="16" spans="1:9" ht="18">
      <c r="A16" s="63" t="s">
        <v>53</v>
      </c>
      <c r="B16" s="264">
        <v>59389</v>
      </c>
      <c r="C16" s="106">
        <v>57.04721194947409</v>
      </c>
      <c r="D16" s="264">
        <v>26136</v>
      </c>
      <c r="E16" s="106">
        <v>56.74461017390738</v>
      </c>
      <c r="F16" s="264">
        <v>12182</v>
      </c>
      <c r="G16" s="106">
        <f>F16/$F$17*100</f>
        <v>50.15232606010704</v>
      </c>
      <c r="H16" s="107">
        <f>SUM(B16,D16,F16)</f>
        <v>97707</v>
      </c>
      <c r="I16" s="112">
        <f>H16/$H$17*100</f>
        <v>56.0073142490284</v>
      </c>
    </row>
    <row r="17" spans="1:9" ht="18.75" thickBot="1">
      <c r="A17" s="108" t="s">
        <v>17</v>
      </c>
      <c r="B17" s="97">
        <f>SUM(B13:B16)</f>
        <v>104105</v>
      </c>
      <c r="C17" s="98">
        <v>100</v>
      </c>
      <c r="D17" s="97">
        <f>SUM(D13:D16)</f>
        <v>46059</v>
      </c>
      <c r="E17" s="98">
        <v>100</v>
      </c>
      <c r="F17" s="97">
        <f>SUM(F13:F16)</f>
        <v>24290</v>
      </c>
      <c r="G17" s="98">
        <f>SUM(G13:G16)</f>
        <v>100</v>
      </c>
      <c r="H17" s="97">
        <f>SUM(B17,D17,F17)</f>
        <v>174454</v>
      </c>
      <c r="I17" s="98">
        <f>SUM(I13:I16)</f>
        <v>100</v>
      </c>
    </row>
    <row r="18" spans="1:9" ht="15">
      <c r="A18" s="72"/>
      <c r="B18" s="72"/>
      <c r="C18" s="72"/>
      <c r="D18" s="72"/>
      <c r="E18" s="72"/>
      <c r="F18" s="72"/>
      <c r="G18" s="72"/>
      <c r="H18" s="72"/>
      <c r="I18" s="72"/>
    </row>
    <row r="19" spans="1:11" s="25" customFormat="1" ht="14.25">
      <c r="A19" s="350" t="s">
        <v>283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</row>
    <row r="20" spans="1:10" s="25" customFormat="1" ht="14.25">
      <c r="A20" s="350" t="s">
        <v>282</v>
      </c>
      <c r="B20" s="350"/>
      <c r="C20" s="350"/>
      <c r="D20" s="350"/>
      <c r="E20" s="350"/>
      <c r="F20" s="350"/>
      <c r="G20" s="350"/>
      <c r="H20" s="350"/>
      <c r="I20" s="350"/>
      <c r="J20" s="1"/>
    </row>
  </sheetData>
  <sheetProtection/>
  <mergeCells count="6">
    <mergeCell ref="B1:D1"/>
    <mergeCell ref="D5:E5"/>
    <mergeCell ref="A7:J7"/>
    <mergeCell ref="B8:H8"/>
    <mergeCell ref="A19:K19"/>
    <mergeCell ref="A20:I20"/>
  </mergeCells>
  <hyperlinks>
    <hyperlink ref="B1" location="íNDICE!A1" display="Volver al í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1" sqref="B1:D1"/>
    </sheetView>
  </sheetViews>
  <sheetFormatPr defaultColWidth="11.421875" defaultRowHeight="12.75"/>
  <cols>
    <col min="1" max="1" width="20.7109375" style="4" customWidth="1"/>
    <col min="2" max="2" width="10.57421875" style="4" customWidth="1"/>
    <col min="3" max="3" width="10.7109375" style="4" customWidth="1"/>
    <col min="4" max="4" width="10.421875" style="4" customWidth="1"/>
    <col min="5" max="5" width="10.7109375" style="4" customWidth="1"/>
    <col min="6" max="6" width="10.28125" style="4" customWidth="1"/>
    <col min="7" max="10" width="11.421875" style="4" customWidth="1"/>
    <col min="11" max="11" width="22.00390625" style="4" customWidth="1"/>
    <col min="12" max="12" width="0.2890625" style="4" customWidth="1"/>
    <col min="13" max="13" width="11.421875" style="4" hidden="1" customWidth="1"/>
    <col min="14" max="16384" width="11.421875" style="4" customWidth="1"/>
  </cols>
  <sheetData>
    <row r="1" spans="2:4" ht="89.25" customHeight="1">
      <c r="B1" s="342" t="s">
        <v>0</v>
      </c>
      <c r="C1" s="342"/>
      <c r="D1" s="342"/>
    </row>
    <row r="4" spans="5:6" ht="18">
      <c r="E4" s="348" t="s">
        <v>38</v>
      </c>
      <c r="F4" s="349"/>
    </row>
    <row r="5" ht="18">
      <c r="E5" s="58"/>
    </row>
    <row r="6" spans="1:11" ht="18">
      <c r="A6" s="348" t="s">
        <v>81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</row>
    <row r="7" spans="1:11" ht="18.75" thickBo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2:11" ht="17.25" thickBot="1">
      <c r="B8" s="374" t="s">
        <v>73</v>
      </c>
      <c r="C8" s="375"/>
      <c r="D8" s="376"/>
      <c r="E8" s="374" t="s">
        <v>74</v>
      </c>
      <c r="F8" s="375"/>
      <c r="G8" s="376"/>
      <c r="H8" s="374" t="s">
        <v>77</v>
      </c>
      <c r="I8" s="375"/>
      <c r="J8" s="375"/>
      <c r="K8" s="109" t="s">
        <v>17</v>
      </c>
    </row>
    <row r="9" spans="2:11" ht="17.25" thickBot="1">
      <c r="B9" s="265" t="s">
        <v>46</v>
      </c>
      <c r="C9" s="266" t="s">
        <v>47</v>
      </c>
      <c r="D9" s="267" t="s">
        <v>60</v>
      </c>
      <c r="E9" s="265" t="s">
        <v>46</v>
      </c>
      <c r="F9" s="266" t="s">
        <v>47</v>
      </c>
      <c r="G9" s="267" t="s">
        <v>60</v>
      </c>
      <c r="H9" s="265" t="s">
        <v>46</v>
      </c>
      <c r="I9" s="266" t="s">
        <v>47</v>
      </c>
      <c r="J9" s="268" t="s">
        <v>60</v>
      </c>
      <c r="K9" s="76"/>
    </row>
    <row r="10" spans="1:11" s="72" customFormat="1" ht="16.5">
      <c r="A10" s="111" t="s">
        <v>79</v>
      </c>
      <c r="B10" s="9">
        <v>34929</v>
      </c>
      <c r="C10" s="73">
        <v>28941</v>
      </c>
      <c r="D10" s="12">
        <f>SUM(B10:C10)</f>
        <v>63870</v>
      </c>
      <c r="E10" s="9">
        <v>10961</v>
      </c>
      <c r="F10" s="73">
        <v>9139</v>
      </c>
      <c r="G10" s="12">
        <f>SUM(E10:F10)</f>
        <v>20100</v>
      </c>
      <c r="H10" s="9">
        <v>6504</v>
      </c>
      <c r="I10" s="73">
        <v>5238</v>
      </c>
      <c r="J10" s="73">
        <f>SUM(H10:I10)</f>
        <v>11742</v>
      </c>
      <c r="K10" s="76">
        <f>SUM(D10,G10,J10)</f>
        <v>95712</v>
      </c>
    </row>
    <row r="11" spans="1:11" ht="16.5">
      <c r="A11" s="9" t="s">
        <v>80</v>
      </c>
      <c r="B11" s="9">
        <f>SUM(B12,B13)</f>
        <v>14301</v>
      </c>
      <c r="C11" s="73">
        <f aca="true" t="shared" si="0" ref="C11:J11">SUM(C12,C13)</f>
        <v>10890</v>
      </c>
      <c r="D11" s="12">
        <f t="shared" si="0"/>
        <v>25191</v>
      </c>
      <c r="E11" s="9">
        <f t="shared" si="0"/>
        <v>11823</v>
      </c>
      <c r="F11" s="73">
        <f t="shared" si="0"/>
        <v>9327</v>
      </c>
      <c r="G11" s="12">
        <f t="shared" si="0"/>
        <v>21150</v>
      </c>
      <c r="H11" s="9">
        <f t="shared" si="0"/>
        <v>3948</v>
      </c>
      <c r="I11" s="73">
        <f t="shared" si="0"/>
        <v>3040</v>
      </c>
      <c r="J11" s="73">
        <f t="shared" si="0"/>
        <v>6988</v>
      </c>
      <c r="K11" s="76">
        <f aca="true" t="shared" si="1" ref="K11:K17">SUM(D11,G11,J11)</f>
        <v>53329</v>
      </c>
    </row>
    <row r="12" spans="1:11" s="72" customFormat="1" ht="15">
      <c r="A12" s="14" t="s">
        <v>12</v>
      </c>
      <c r="B12" s="14">
        <v>9067</v>
      </c>
      <c r="C12" s="72">
        <v>5075</v>
      </c>
      <c r="D12" s="75">
        <f>SUM(B12:C12)</f>
        <v>14142</v>
      </c>
      <c r="E12" s="14">
        <v>4589</v>
      </c>
      <c r="F12" s="72">
        <v>3687</v>
      </c>
      <c r="G12" s="75">
        <f>SUM(E12:F12)</f>
        <v>8276</v>
      </c>
      <c r="H12" s="14">
        <v>3017</v>
      </c>
      <c r="I12" s="72">
        <v>2299</v>
      </c>
      <c r="J12" s="72">
        <f>SUM(H12:I12)</f>
        <v>5316</v>
      </c>
      <c r="K12" s="74">
        <f t="shared" si="1"/>
        <v>27734</v>
      </c>
    </row>
    <row r="13" spans="1:11" s="72" customFormat="1" ht="15">
      <c r="A13" s="14" t="s">
        <v>13</v>
      </c>
      <c r="B13" s="14">
        <v>5234</v>
      </c>
      <c r="C13" s="72">
        <v>5815</v>
      </c>
      <c r="D13" s="75">
        <f>SUM(B13:C13)</f>
        <v>11049</v>
      </c>
      <c r="E13" s="14">
        <v>7234</v>
      </c>
      <c r="F13" s="72">
        <v>5640</v>
      </c>
      <c r="G13" s="75">
        <f>SUM(E13:F13)</f>
        <v>12874</v>
      </c>
      <c r="H13" s="14">
        <v>931</v>
      </c>
      <c r="I13" s="72">
        <v>741</v>
      </c>
      <c r="J13" s="72">
        <f>SUM(H13:I13)</f>
        <v>1672</v>
      </c>
      <c r="K13" s="74">
        <f t="shared" si="1"/>
        <v>25595</v>
      </c>
    </row>
    <row r="14" spans="1:11" s="72" customFormat="1" ht="16.5">
      <c r="A14" s="9" t="s">
        <v>14</v>
      </c>
      <c r="B14" s="9">
        <f>SUM(B15,B16)</f>
        <v>7678</v>
      </c>
      <c r="C14" s="73">
        <f aca="true" t="shared" si="2" ref="C14:J14">SUM(C15,C16)</f>
        <v>7366</v>
      </c>
      <c r="D14" s="12">
        <f t="shared" si="2"/>
        <v>15044</v>
      </c>
      <c r="E14" s="9">
        <f t="shared" si="2"/>
        <v>2382</v>
      </c>
      <c r="F14" s="73">
        <f t="shared" si="2"/>
        <v>2427</v>
      </c>
      <c r="G14" s="12">
        <f t="shared" si="2"/>
        <v>4809</v>
      </c>
      <c r="H14" s="9">
        <f t="shared" si="2"/>
        <v>2882</v>
      </c>
      <c r="I14" s="73">
        <f t="shared" si="2"/>
        <v>2678</v>
      </c>
      <c r="J14" s="73">
        <f t="shared" si="2"/>
        <v>5560</v>
      </c>
      <c r="K14" s="76">
        <f t="shared" si="1"/>
        <v>25413</v>
      </c>
    </row>
    <row r="15" spans="1:11" s="72" customFormat="1" ht="15">
      <c r="A15" s="14" t="s">
        <v>15</v>
      </c>
      <c r="B15" s="14">
        <v>4446</v>
      </c>
      <c r="C15" s="72">
        <v>4596</v>
      </c>
      <c r="D15" s="75">
        <f>SUM(B15:C15)</f>
        <v>9042</v>
      </c>
      <c r="E15" s="14">
        <v>1133</v>
      </c>
      <c r="F15" s="72">
        <v>1183</v>
      </c>
      <c r="G15" s="75">
        <f>SUM(E15:F15)</f>
        <v>2316</v>
      </c>
      <c r="H15" s="14">
        <v>255</v>
      </c>
      <c r="I15" s="72">
        <v>227</v>
      </c>
      <c r="J15" s="72">
        <f>SUM(H15:I15)</f>
        <v>482</v>
      </c>
      <c r="K15" s="74">
        <f t="shared" si="1"/>
        <v>11840</v>
      </c>
    </row>
    <row r="16" spans="1:11" s="72" customFormat="1" ht="15">
      <c r="A16" s="14" t="s">
        <v>16</v>
      </c>
      <c r="B16" s="14">
        <v>3232</v>
      </c>
      <c r="C16" s="72">
        <v>2770</v>
      </c>
      <c r="D16" s="75">
        <f>SUM(B16:C16)</f>
        <v>6002</v>
      </c>
      <c r="E16" s="14">
        <v>1249</v>
      </c>
      <c r="F16" s="72">
        <v>1244</v>
      </c>
      <c r="G16" s="75">
        <f>SUM(E16:F16)</f>
        <v>2493</v>
      </c>
      <c r="H16" s="14">
        <v>2627</v>
      </c>
      <c r="I16" s="72">
        <v>2451</v>
      </c>
      <c r="J16" s="72">
        <f>SUM(H16:I16)</f>
        <v>5078</v>
      </c>
      <c r="K16" s="74">
        <f t="shared" si="1"/>
        <v>13573</v>
      </c>
    </row>
    <row r="17" spans="1:11" ht="17.25" thickBot="1">
      <c r="A17" s="17" t="s">
        <v>17</v>
      </c>
      <c r="B17" s="18">
        <f>SUM(B10,B11,B14)</f>
        <v>56908</v>
      </c>
      <c r="C17" s="18">
        <f aca="true" t="shared" si="3" ref="C17:J17">SUM(C10,C11,C14)</f>
        <v>47197</v>
      </c>
      <c r="D17" s="114">
        <f t="shared" si="3"/>
        <v>104105</v>
      </c>
      <c r="E17" s="18">
        <f t="shared" si="3"/>
        <v>25166</v>
      </c>
      <c r="F17" s="18">
        <f t="shared" si="3"/>
        <v>20893</v>
      </c>
      <c r="G17" s="114">
        <f t="shared" si="3"/>
        <v>46059</v>
      </c>
      <c r="H17" s="18">
        <f t="shared" si="3"/>
        <v>13334</v>
      </c>
      <c r="I17" s="18">
        <f t="shared" si="3"/>
        <v>10956</v>
      </c>
      <c r="J17" s="17">
        <f t="shared" si="3"/>
        <v>24290</v>
      </c>
      <c r="K17" s="269">
        <f t="shared" si="1"/>
        <v>174454</v>
      </c>
    </row>
    <row r="18" ht="15">
      <c r="A18"/>
    </row>
    <row r="19" spans="1:7" ht="15">
      <c r="A19" s="334" t="s">
        <v>283</v>
      </c>
      <c r="B19" s="334"/>
      <c r="C19" s="334"/>
      <c r="D19" s="334"/>
      <c r="E19" s="334"/>
      <c r="F19" s="334"/>
      <c r="G19" s="334"/>
    </row>
    <row r="20" s="334" customFormat="1" ht="12.75">
      <c r="A20" s="334" t="s">
        <v>282</v>
      </c>
    </row>
    <row r="22" spans="1:11" ht="1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 s="25" customFormat="1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s="25" customFormat="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s="25" customFormat="1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115"/>
    </row>
    <row r="26" spans="1:11" s="25" customFormat="1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s="25" customFormat="1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1" ht="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ht="1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</row>
  </sheetData>
  <sheetProtection/>
  <mergeCells count="8">
    <mergeCell ref="A20:IV20"/>
    <mergeCell ref="B8:D8"/>
    <mergeCell ref="E8:G8"/>
    <mergeCell ref="H8:J8"/>
    <mergeCell ref="A19:G19"/>
    <mergeCell ref="B1:D1"/>
    <mergeCell ref="E4:F4"/>
    <mergeCell ref="A6:K6"/>
  </mergeCells>
  <hyperlinks>
    <hyperlink ref="B1" location="íNDICE!A1" display="Volver al 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6"/>
  <sheetViews>
    <sheetView zoomScalePageLayoutView="0" workbookViewId="0" topLeftCell="A1">
      <selection activeCell="A1" sqref="A1"/>
    </sheetView>
  </sheetViews>
  <sheetFormatPr defaultColWidth="41.28125" defaultRowHeight="12.75"/>
  <cols>
    <col min="1" max="1" width="36.421875" style="116" customWidth="1"/>
    <col min="2" max="2" width="11.421875" style="225" customWidth="1"/>
    <col min="3" max="3" width="13.00390625" style="116" customWidth="1"/>
    <col min="4" max="4" width="13.28125" style="116" customWidth="1"/>
    <col min="5" max="5" width="17.28125" style="116" bestFit="1" customWidth="1"/>
    <col min="6" max="6" width="13.140625" style="116" customWidth="1"/>
    <col min="7" max="7" width="8.00390625" style="116" bestFit="1" customWidth="1"/>
    <col min="8" max="8" width="30.57421875" style="116" customWidth="1"/>
    <col min="9" max="9" width="13.57421875" style="116" bestFit="1" customWidth="1"/>
    <col min="10" max="10" width="12.140625" style="116" customWidth="1"/>
    <col min="11" max="16384" width="41.28125" style="116" customWidth="1"/>
  </cols>
  <sheetData>
    <row r="1" spans="1:3" ht="125.25" customHeight="1">
      <c r="A1" s="317" t="s">
        <v>0</v>
      </c>
      <c r="B1" s="317"/>
      <c r="C1" s="317"/>
    </row>
    <row r="2" spans="2:9" ht="19.5">
      <c r="B2" s="377" t="s">
        <v>39</v>
      </c>
      <c r="C2" s="377"/>
      <c r="D2" s="377"/>
      <c r="E2" s="377"/>
      <c r="I2" s="117"/>
    </row>
    <row r="3" ht="14.25">
      <c r="I3" s="117"/>
    </row>
    <row r="4" spans="1:6" s="225" customFormat="1" ht="16.5">
      <c r="A4" s="378" t="s">
        <v>89</v>
      </c>
      <c r="B4" s="378"/>
      <c r="C4" s="378"/>
      <c r="D4" s="378"/>
      <c r="E4" s="379"/>
      <c r="F4" s="379"/>
    </row>
    <row r="5" spans="1:6" s="225" customFormat="1" ht="16.5">
      <c r="A5" s="378" t="s">
        <v>296</v>
      </c>
      <c r="B5" s="378"/>
      <c r="C5" s="378"/>
      <c r="D5" s="378"/>
      <c r="E5" s="378"/>
      <c r="F5" s="378"/>
    </row>
    <row r="6" spans="1:9" ht="15" thickBot="1">
      <c r="A6" s="118"/>
      <c r="B6" s="270"/>
      <c r="C6" s="120"/>
      <c r="D6" s="118"/>
      <c r="E6" s="119"/>
      <c r="F6" s="118"/>
      <c r="I6" s="117"/>
    </row>
    <row r="7" spans="1:6" ht="15.75" customHeight="1">
      <c r="A7" s="382" t="s">
        <v>278</v>
      </c>
      <c r="B7" s="380" t="s">
        <v>90</v>
      </c>
      <c r="C7" s="382" t="s">
        <v>91</v>
      </c>
      <c r="D7" s="382" t="s">
        <v>92</v>
      </c>
      <c r="E7" s="384" t="s">
        <v>306</v>
      </c>
      <c r="F7" s="384" t="s">
        <v>277</v>
      </c>
    </row>
    <row r="8" spans="1:10" ht="15.75" customHeight="1" thickBot="1">
      <c r="A8" s="383"/>
      <c r="B8" s="381"/>
      <c r="C8" s="383"/>
      <c r="D8" s="383"/>
      <c r="E8" s="385"/>
      <c r="F8" s="385"/>
      <c r="G8" s="117"/>
      <c r="H8" s="121"/>
      <c r="I8" s="121"/>
      <c r="J8" s="121"/>
    </row>
    <row r="9" spans="1:10" s="125" customFormat="1" ht="15.75" customHeight="1">
      <c r="A9" s="276" t="s">
        <v>93</v>
      </c>
      <c r="B9" s="271">
        <v>2</v>
      </c>
      <c r="C9" s="164"/>
      <c r="D9" s="280">
        <f>SUM(B9:C9)</f>
        <v>2</v>
      </c>
      <c r="E9" s="282">
        <v>62</v>
      </c>
      <c r="F9" s="284">
        <f>D9/E9*1000</f>
        <v>32.25806451612903</v>
      </c>
      <c r="G9" s="122"/>
      <c r="H9" s="123"/>
      <c r="I9" s="123"/>
      <c r="J9" s="124"/>
    </row>
    <row r="10" spans="1:10" s="125" customFormat="1" ht="15.75" customHeight="1">
      <c r="A10" s="277" t="s">
        <v>94</v>
      </c>
      <c r="B10" s="164">
        <v>71</v>
      </c>
      <c r="C10" s="164">
        <v>37</v>
      </c>
      <c r="D10" s="280">
        <f aca="true" t="shared" si="0" ref="D10:D73">SUM(B10:C10)</f>
        <v>108</v>
      </c>
      <c r="E10" s="272">
        <v>4111</v>
      </c>
      <c r="F10" s="284">
        <f aca="true" t="shared" si="1" ref="F10:F73">D10/E10*1000</f>
        <v>26.27098029676478</v>
      </c>
      <c r="G10" s="122"/>
      <c r="H10" s="123"/>
      <c r="I10" s="123"/>
      <c r="J10" s="124"/>
    </row>
    <row r="11" spans="1:10" s="125" customFormat="1" ht="15.75" customHeight="1">
      <c r="A11" s="277" t="s">
        <v>95</v>
      </c>
      <c r="B11" s="164">
        <v>6</v>
      </c>
      <c r="C11" s="164">
        <v>2</v>
      </c>
      <c r="D11" s="280">
        <f t="shared" si="0"/>
        <v>8</v>
      </c>
      <c r="E11" s="282">
        <v>246</v>
      </c>
      <c r="F11" s="284">
        <f t="shared" si="1"/>
        <v>32.520325203252035</v>
      </c>
      <c r="G11" s="122"/>
      <c r="H11" s="123"/>
      <c r="I11" s="123"/>
      <c r="J11" s="124"/>
    </row>
    <row r="12" spans="1:10" s="125" customFormat="1" ht="15.75" customHeight="1">
      <c r="A12" s="277" t="s">
        <v>96</v>
      </c>
      <c r="B12" s="164">
        <v>187</v>
      </c>
      <c r="C12" s="164">
        <v>91</v>
      </c>
      <c r="D12" s="280">
        <f t="shared" si="0"/>
        <v>278</v>
      </c>
      <c r="E12" s="272">
        <v>8475</v>
      </c>
      <c r="F12" s="284">
        <f t="shared" si="1"/>
        <v>32.8023598820059</v>
      </c>
      <c r="G12" s="122"/>
      <c r="H12" s="123"/>
      <c r="I12" s="123"/>
      <c r="J12" s="124"/>
    </row>
    <row r="13" spans="1:10" s="125" customFormat="1" ht="15.75" customHeight="1">
      <c r="A13" s="277" t="s">
        <v>97</v>
      </c>
      <c r="B13" s="164">
        <v>6367</v>
      </c>
      <c r="C13" s="164">
        <v>2622</v>
      </c>
      <c r="D13" s="280">
        <f t="shared" si="0"/>
        <v>8989</v>
      </c>
      <c r="E13" s="272">
        <v>203686</v>
      </c>
      <c r="F13" s="284">
        <f t="shared" si="1"/>
        <v>44.13165362371493</v>
      </c>
      <c r="G13" s="122"/>
      <c r="H13" s="123"/>
      <c r="I13" s="123"/>
      <c r="J13" s="124"/>
    </row>
    <row r="14" spans="1:10" s="125" customFormat="1" ht="15.75" customHeight="1">
      <c r="A14" s="277" t="s">
        <v>98</v>
      </c>
      <c r="B14" s="164">
        <v>2507</v>
      </c>
      <c r="C14" s="164">
        <v>1092</v>
      </c>
      <c r="D14" s="280">
        <f t="shared" si="0"/>
        <v>3599</v>
      </c>
      <c r="E14" s="272">
        <v>109705</v>
      </c>
      <c r="F14" s="284">
        <f t="shared" si="1"/>
        <v>32.80616197985506</v>
      </c>
      <c r="G14" s="122"/>
      <c r="H14" s="123"/>
      <c r="I14" s="123"/>
      <c r="J14" s="124"/>
    </row>
    <row r="15" spans="1:10" s="125" customFormat="1" ht="15.75" customHeight="1">
      <c r="A15" s="277" t="s">
        <v>99</v>
      </c>
      <c r="B15" s="164">
        <v>4461</v>
      </c>
      <c r="C15" s="164">
        <v>2954</v>
      </c>
      <c r="D15" s="280">
        <f t="shared" si="0"/>
        <v>7415</v>
      </c>
      <c r="E15" s="272">
        <v>168523</v>
      </c>
      <c r="F15" s="284">
        <f t="shared" si="1"/>
        <v>43.99992879310243</v>
      </c>
      <c r="G15" s="122"/>
      <c r="H15" s="123"/>
      <c r="I15" s="123"/>
      <c r="J15" s="124"/>
    </row>
    <row r="16" spans="1:10" s="125" customFormat="1" ht="15.75" customHeight="1">
      <c r="A16" s="277" t="s">
        <v>100</v>
      </c>
      <c r="B16" s="164">
        <v>80</v>
      </c>
      <c r="C16" s="164">
        <v>27</v>
      </c>
      <c r="D16" s="280">
        <f t="shared" si="0"/>
        <v>107</v>
      </c>
      <c r="E16" s="272">
        <v>2531</v>
      </c>
      <c r="F16" s="284">
        <f t="shared" si="1"/>
        <v>42.275780323982616</v>
      </c>
      <c r="G16" s="122"/>
      <c r="H16" s="123"/>
      <c r="I16" s="123"/>
      <c r="J16" s="124"/>
    </row>
    <row r="17" spans="1:10" s="125" customFormat="1" ht="15.75" customHeight="1">
      <c r="A17" s="277" t="s">
        <v>101</v>
      </c>
      <c r="B17" s="164">
        <v>482</v>
      </c>
      <c r="C17" s="164">
        <v>147</v>
      </c>
      <c r="D17" s="280">
        <f t="shared" si="0"/>
        <v>629</v>
      </c>
      <c r="E17" s="272">
        <v>20701</v>
      </c>
      <c r="F17" s="284">
        <f t="shared" si="1"/>
        <v>30.385005555287183</v>
      </c>
      <c r="G17" s="122"/>
      <c r="H17" s="123"/>
      <c r="I17" s="123"/>
      <c r="J17" s="124"/>
    </row>
    <row r="18" spans="1:10" s="125" customFormat="1" ht="15.75" customHeight="1">
      <c r="A18" s="277" t="s">
        <v>102</v>
      </c>
      <c r="B18" s="164">
        <v>262</v>
      </c>
      <c r="C18" s="164">
        <v>109</v>
      </c>
      <c r="D18" s="280">
        <f t="shared" si="0"/>
        <v>371</v>
      </c>
      <c r="E18" s="272">
        <v>13391</v>
      </c>
      <c r="F18" s="284">
        <f t="shared" si="1"/>
        <v>27.70517511761631</v>
      </c>
      <c r="G18" s="122"/>
      <c r="H18" s="123"/>
      <c r="I18" s="123"/>
      <c r="J18" s="124"/>
    </row>
    <row r="19" spans="1:10" s="125" customFormat="1" ht="15.75" customHeight="1">
      <c r="A19" s="277" t="s">
        <v>103</v>
      </c>
      <c r="B19" s="164">
        <v>15</v>
      </c>
      <c r="C19" s="164">
        <v>8</v>
      </c>
      <c r="D19" s="280">
        <f t="shared" si="0"/>
        <v>23</v>
      </c>
      <c r="E19" s="282">
        <v>572</v>
      </c>
      <c r="F19" s="284">
        <f t="shared" si="1"/>
        <v>40.20979020979021</v>
      </c>
      <c r="G19" s="122"/>
      <c r="H19" s="123"/>
      <c r="I19" s="123"/>
      <c r="J19" s="124"/>
    </row>
    <row r="20" spans="1:10" s="125" customFormat="1" ht="15.75" customHeight="1">
      <c r="A20" s="277" t="s">
        <v>104</v>
      </c>
      <c r="B20" s="164">
        <v>14</v>
      </c>
      <c r="C20" s="164">
        <v>6</v>
      </c>
      <c r="D20" s="280">
        <f t="shared" si="0"/>
        <v>20</v>
      </c>
      <c r="E20" s="272">
        <v>1135</v>
      </c>
      <c r="F20" s="284">
        <f t="shared" si="1"/>
        <v>17.62114537444934</v>
      </c>
      <c r="G20" s="122"/>
      <c r="H20" s="123"/>
      <c r="I20" s="123"/>
      <c r="J20" s="124"/>
    </row>
    <row r="21" spans="1:10" s="125" customFormat="1" ht="15.75" customHeight="1">
      <c r="A21" s="277" t="s">
        <v>105</v>
      </c>
      <c r="B21" s="164">
        <v>1623</v>
      </c>
      <c r="C21" s="164">
        <v>723</v>
      </c>
      <c r="D21" s="280">
        <f t="shared" si="0"/>
        <v>2346</v>
      </c>
      <c r="E21" s="272">
        <v>55755</v>
      </c>
      <c r="F21" s="284">
        <f t="shared" si="1"/>
        <v>42.07694377185903</v>
      </c>
      <c r="G21" s="122"/>
      <c r="H21" s="123"/>
      <c r="I21" s="123"/>
      <c r="J21" s="124"/>
    </row>
    <row r="22" spans="1:10" s="125" customFormat="1" ht="15.75" customHeight="1">
      <c r="A22" s="277" t="s">
        <v>106</v>
      </c>
      <c r="B22" s="164">
        <v>1205</v>
      </c>
      <c r="C22" s="164">
        <v>322</v>
      </c>
      <c r="D22" s="280">
        <f t="shared" si="0"/>
        <v>1527</v>
      </c>
      <c r="E22" s="272">
        <v>54220</v>
      </c>
      <c r="F22" s="284">
        <f t="shared" si="1"/>
        <v>28.16303946883069</v>
      </c>
      <c r="G22" s="122"/>
      <c r="H22" s="123"/>
      <c r="I22" s="123"/>
      <c r="J22" s="124"/>
    </row>
    <row r="23" spans="1:10" s="125" customFormat="1" ht="15.75" customHeight="1">
      <c r="A23" s="277" t="s">
        <v>107</v>
      </c>
      <c r="B23" s="164">
        <v>254</v>
      </c>
      <c r="C23" s="164">
        <v>68</v>
      </c>
      <c r="D23" s="280">
        <f t="shared" si="0"/>
        <v>322</v>
      </c>
      <c r="E23" s="272">
        <v>19523</v>
      </c>
      <c r="F23" s="284">
        <f t="shared" si="1"/>
        <v>16.493366798135533</v>
      </c>
      <c r="G23" s="122"/>
      <c r="H23" s="123"/>
      <c r="I23" s="123"/>
      <c r="J23" s="124"/>
    </row>
    <row r="24" spans="1:10" s="125" customFormat="1" ht="15.75" customHeight="1">
      <c r="A24" s="277" t="s">
        <v>108</v>
      </c>
      <c r="B24" s="164">
        <v>5</v>
      </c>
      <c r="C24" s="164"/>
      <c r="D24" s="280">
        <f t="shared" si="0"/>
        <v>5</v>
      </c>
      <c r="E24" s="282">
        <v>102</v>
      </c>
      <c r="F24" s="284">
        <f t="shared" si="1"/>
        <v>49.01960784313725</v>
      </c>
      <c r="G24" s="122"/>
      <c r="H24" s="123"/>
      <c r="I24" s="123"/>
      <c r="J24" s="124"/>
    </row>
    <row r="25" spans="1:10" s="125" customFormat="1" ht="15.75" customHeight="1">
      <c r="A25" s="277" t="s">
        <v>109</v>
      </c>
      <c r="B25" s="164">
        <v>37</v>
      </c>
      <c r="C25" s="164">
        <v>6</v>
      </c>
      <c r="D25" s="280">
        <f t="shared" si="0"/>
        <v>43</v>
      </c>
      <c r="E25" s="272">
        <v>1518</v>
      </c>
      <c r="F25" s="284">
        <f t="shared" si="1"/>
        <v>28.326745718050063</v>
      </c>
      <c r="G25" s="122"/>
      <c r="H25" s="123"/>
      <c r="I25" s="123"/>
      <c r="J25" s="124"/>
    </row>
    <row r="26" spans="1:10" s="125" customFormat="1" ht="15.75" customHeight="1">
      <c r="A26" s="277" t="s">
        <v>110</v>
      </c>
      <c r="B26" s="164">
        <v>104</v>
      </c>
      <c r="C26" s="164">
        <v>35</v>
      </c>
      <c r="D26" s="280">
        <f t="shared" si="0"/>
        <v>139</v>
      </c>
      <c r="E26" s="272">
        <v>5231</v>
      </c>
      <c r="F26" s="284">
        <f t="shared" si="1"/>
        <v>26.572357101892564</v>
      </c>
      <c r="G26" s="122"/>
      <c r="H26" s="123"/>
      <c r="I26" s="123"/>
      <c r="J26" s="124"/>
    </row>
    <row r="27" spans="1:10" s="125" customFormat="1" ht="15.75" customHeight="1">
      <c r="A27" s="277" t="s">
        <v>111</v>
      </c>
      <c r="B27" s="164">
        <v>49</v>
      </c>
      <c r="C27" s="164">
        <v>18</v>
      </c>
      <c r="D27" s="280">
        <f t="shared" si="0"/>
        <v>67</v>
      </c>
      <c r="E27" s="272">
        <v>1519</v>
      </c>
      <c r="F27" s="284">
        <f t="shared" si="1"/>
        <v>44.10796576695194</v>
      </c>
      <c r="G27" s="122"/>
      <c r="H27" s="123"/>
      <c r="I27" s="123"/>
      <c r="J27" s="124"/>
    </row>
    <row r="28" spans="1:10" s="125" customFormat="1" ht="15.75" customHeight="1">
      <c r="A28" s="277" t="s">
        <v>112</v>
      </c>
      <c r="B28" s="164">
        <v>16</v>
      </c>
      <c r="C28" s="164">
        <v>10</v>
      </c>
      <c r="D28" s="280">
        <f t="shared" si="0"/>
        <v>26</v>
      </c>
      <c r="E28" s="282">
        <v>615</v>
      </c>
      <c r="F28" s="284">
        <f t="shared" si="1"/>
        <v>42.27642276422764</v>
      </c>
      <c r="G28" s="122"/>
      <c r="H28" s="123"/>
      <c r="I28" s="123"/>
      <c r="J28" s="124"/>
    </row>
    <row r="29" spans="1:10" s="125" customFormat="1" ht="15.75" customHeight="1">
      <c r="A29" s="277" t="s">
        <v>113</v>
      </c>
      <c r="B29" s="164">
        <v>5</v>
      </c>
      <c r="C29" s="164">
        <v>2</v>
      </c>
      <c r="D29" s="280">
        <f t="shared" si="0"/>
        <v>7</v>
      </c>
      <c r="E29" s="282">
        <v>234</v>
      </c>
      <c r="F29" s="284">
        <f t="shared" si="1"/>
        <v>29.914529914529915</v>
      </c>
      <c r="G29" s="122"/>
      <c r="H29" s="123"/>
      <c r="I29" s="123"/>
      <c r="J29" s="124"/>
    </row>
    <row r="30" spans="1:10" s="125" customFormat="1" ht="15.75" customHeight="1">
      <c r="A30" s="277" t="s">
        <v>114</v>
      </c>
      <c r="B30" s="164">
        <v>670</v>
      </c>
      <c r="C30" s="164">
        <v>313</v>
      </c>
      <c r="D30" s="280">
        <f t="shared" si="0"/>
        <v>983</v>
      </c>
      <c r="E30" s="272">
        <v>46151</v>
      </c>
      <c r="F30" s="284">
        <f t="shared" si="1"/>
        <v>21.29964681155338</v>
      </c>
      <c r="G30" s="122"/>
      <c r="H30" s="123"/>
      <c r="I30" s="123"/>
      <c r="J30" s="124"/>
    </row>
    <row r="31" spans="1:10" s="125" customFormat="1" ht="15.75" customHeight="1">
      <c r="A31" s="277" t="s">
        <v>115</v>
      </c>
      <c r="B31" s="164">
        <v>118</v>
      </c>
      <c r="C31" s="164">
        <v>27</v>
      </c>
      <c r="D31" s="280">
        <f t="shared" si="0"/>
        <v>145</v>
      </c>
      <c r="E31" s="272">
        <v>6858</v>
      </c>
      <c r="F31" s="284">
        <f t="shared" si="1"/>
        <v>21.143190434529018</v>
      </c>
      <c r="G31" s="122"/>
      <c r="H31" s="123"/>
      <c r="I31" s="123"/>
      <c r="J31" s="124"/>
    </row>
    <row r="32" spans="1:10" s="125" customFormat="1" ht="15.75" customHeight="1">
      <c r="A32" s="277" t="s">
        <v>116</v>
      </c>
      <c r="B32" s="164">
        <v>4</v>
      </c>
      <c r="C32" s="164">
        <v>2</v>
      </c>
      <c r="D32" s="280">
        <f t="shared" si="0"/>
        <v>6</v>
      </c>
      <c r="E32" s="282">
        <v>209</v>
      </c>
      <c r="F32" s="284">
        <f t="shared" si="1"/>
        <v>28.70813397129187</v>
      </c>
      <c r="G32" s="122"/>
      <c r="H32" s="123"/>
      <c r="I32" s="123"/>
      <c r="J32" s="124"/>
    </row>
    <row r="33" spans="1:10" s="125" customFormat="1" ht="15.75" customHeight="1">
      <c r="A33" s="277" t="s">
        <v>117</v>
      </c>
      <c r="B33" s="164">
        <v>11</v>
      </c>
      <c r="C33" s="164">
        <v>12</v>
      </c>
      <c r="D33" s="280">
        <f t="shared" si="0"/>
        <v>23</v>
      </c>
      <c r="E33" s="282">
        <v>555</v>
      </c>
      <c r="F33" s="284">
        <f t="shared" si="1"/>
        <v>41.44144144144144</v>
      </c>
      <c r="G33" s="122"/>
      <c r="H33" s="123"/>
      <c r="I33" s="123"/>
      <c r="J33" s="124"/>
    </row>
    <row r="34" spans="1:10" s="125" customFormat="1" ht="15.75" customHeight="1">
      <c r="A34" s="277" t="s">
        <v>118</v>
      </c>
      <c r="B34" s="164">
        <v>172</v>
      </c>
      <c r="C34" s="164">
        <v>74</v>
      </c>
      <c r="D34" s="280">
        <f t="shared" si="0"/>
        <v>246</v>
      </c>
      <c r="E34" s="272">
        <v>9967</v>
      </c>
      <c r="F34" s="284">
        <f t="shared" si="1"/>
        <v>24.681448780977224</v>
      </c>
      <c r="G34" s="122"/>
      <c r="H34" s="123"/>
      <c r="I34" s="123"/>
      <c r="J34" s="124"/>
    </row>
    <row r="35" spans="1:10" s="125" customFormat="1" ht="15.75" customHeight="1">
      <c r="A35" s="277" t="s">
        <v>119</v>
      </c>
      <c r="B35" s="164">
        <v>37</v>
      </c>
      <c r="C35" s="164">
        <v>17</v>
      </c>
      <c r="D35" s="280">
        <f t="shared" si="0"/>
        <v>54</v>
      </c>
      <c r="E35" s="272">
        <v>2078</v>
      </c>
      <c r="F35" s="284">
        <f t="shared" si="1"/>
        <v>25.98652550529355</v>
      </c>
      <c r="G35" s="122"/>
      <c r="H35" s="123"/>
      <c r="I35" s="123"/>
      <c r="J35" s="124"/>
    </row>
    <row r="36" spans="1:10" s="125" customFormat="1" ht="15.75" customHeight="1">
      <c r="A36" s="277" t="s">
        <v>120</v>
      </c>
      <c r="B36" s="164">
        <v>50</v>
      </c>
      <c r="C36" s="164">
        <v>17</v>
      </c>
      <c r="D36" s="280">
        <f t="shared" si="0"/>
        <v>67</v>
      </c>
      <c r="E36" s="272">
        <v>2208</v>
      </c>
      <c r="F36" s="284">
        <f t="shared" si="1"/>
        <v>30.344202898550723</v>
      </c>
      <c r="G36" s="122"/>
      <c r="H36" s="123"/>
      <c r="I36" s="123"/>
      <c r="J36" s="124"/>
    </row>
    <row r="37" spans="1:10" s="125" customFormat="1" ht="15.75" customHeight="1">
      <c r="A37" s="277" t="s">
        <v>121</v>
      </c>
      <c r="B37" s="164">
        <v>18</v>
      </c>
      <c r="C37" s="164">
        <v>7</v>
      </c>
      <c r="D37" s="280">
        <f t="shared" si="0"/>
        <v>25</v>
      </c>
      <c r="E37" s="282">
        <v>737</v>
      </c>
      <c r="F37" s="284">
        <f t="shared" si="1"/>
        <v>33.921302578018995</v>
      </c>
      <c r="G37" s="122"/>
      <c r="H37" s="123"/>
      <c r="I37" s="123"/>
      <c r="J37" s="124"/>
    </row>
    <row r="38" spans="1:10" s="125" customFormat="1" ht="15.75" customHeight="1">
      <c r="A38" s="277" t="s">
        <v>122</v>
      </c>
      <c r="B38" s="164">
        <v>38</v>
      </c>
      <c r="C38" s="164">
        <v>21</v>
      </c>
      <c r="D38" s="280">
        <f t="shared" si="0"/>
        <v>59</v>
      </c>
      <c r="E38" s="272">
        <v>2542</v>
      </c>
      <c r="F38" s="284">
        <f t="shared" si="1"/>
        <v>23.21007081038552</v>
      </c>
      <c r="G38" s="122"/>
      <c r="H38" s="123"/>
      <c r="I38" s="123"/>
      <c r="J38" s="124"/>
    </row>
    <row r="39" spans="1:10" s="125" customFormat="1" ht="15.75" customHeight="1">
      <c r="A39" s="277" t="s">
        <v>123</v>
      </c>
      <c r="B39" s="164">
        <v>89</v>
      </c>
      <c r="C39" s="164">
        <v>43</v>
      </c>
      <c r="D39" s="280">
        <f t="shared" si="0"/>
        <v>132</v>
      </c>
      <c r="E39" s="272">
        <v>2906</v>
      </c>
      <c r="F39" s="284">
        <f t="shared" si="1"/>
        <v>45.42326221610461</v>
      </c>
      <c r="G39" s="122"/>
      <c r="H39" s="123"/>
      <c r="I39" s="123"/>
      <c r="J39" s="124"/>
    </row>
    <row r="40" spans="1:10" s="125" customFormat="1" ht="15.75" customHeight="1">
      <c r="A40" s="277" t="s">
        <v>124</v>
      </c>
      <c r="B40" s="164">
        <v>137</v>
      </c>
      <c r="C40" s="164">
        <v>44</v>
      </c>
      <c r="D40" s="280">
        <f t="shared" si="0"/>
        <v>181</v>
      </c>
      <c r="E40" s="272">
        <v>6682</v>
      </c>
      <c r="F40" s="284">
        <f t="shared" si="1"/>
        <v>27.087698293923975</v>
      </c>
      <c r="G40" s="122"/>
      <c r="H40" s="123"/>
      <c r="I40" s="123"/>
      <c r="J40" s="124"/>
    </row>
    <row r="41" spans="1:10" s="125" customFormat="1" ht="15.75" customHeight="1">
      <c r="A41" s="277" t="s">
        <v>125</v>
      </c>
      <c r="B41" s="164">
        <v>106</v>
      </c>
      <c r="C41" s="164">
        <v>24</v>
      </c>
      <c r="D41" s="280">
        <f t="shared" si="0"/>
        <v>130</v>
      </c>
      <c r="E41" s="272">
        <v>5448</v>
      </c>
      <c r="F41" s="284">
        <f t="shared" si="1"/>
        <v>23.861967694566815</v>
      </c>
      <c r="G41" s="122"/>
      <c r="H41" s="123"/>
      <c r="I41" s="123"/>
      <c r="J41" s="124"/>
    </row>
    <row r="42" spans="1:10" s="125" customFormat="1" ht="15.75" customHeight="1">
      <c r="A42" s="277" t="s">
        <v>126</v>
      </c>
      <c r="B42" s="164">
        <v>5</v>
      </c>
      <c r="C42" s="164">
        <v>4</v>
      </c>
      <c r="D42" s="280">
        <f t="shared" si="0"/>
        <v>9</v>
      </c>
      <c r="E42" s="282">
        <v>501</v>
      </c>
      <c r="F42" s="284">
        <f t="shared" si="1"/>
        <v>17.964071856287426</v>
      </c>
      <c r="G42" s="122"/>
      <c r="H42" s="123"/>
      <c r="I42" s="123"/>
      <c r="J42" s="124"/>
    </row>
    <row r="43" spans="1:10" s="125" customFormat="1" ht="15.75" customHeight="1">
      <c r="A43" s="277" t="s">
        <v>127</v>
      </c>
      <c r="B43" s="164">
        <v>49</v>
      </c>
      <c r="C43" s="164">
        <v>12</v>
      </c>
      <c r="D43" s="280">
        <f t="shared" si="0"/>
        <v>61</v>
      </c>
      <c r="E43" s="272">
        <v>2036</v>
      </c>
      <c r="F43" s="284">
        <f t="shared" si="1"/>
        <v>29.960707269155204</v>
      </c>
      <c r="G43" s="122"/>
      <c r="H43" s="123"/>
      <c r="I43" s="123"/>
      <c r="J43" s="124"/>
    </row>
    <row r="44" spans="1:10" s="125" customFormat="1" ht="15.75" customHeight="1">
      <c r="A44" s="277" t="s">
        <v>128</v>
      </c>
      <c r="B44" s="164">
        <v>79</v>
      </c>
      <c r="C44" s="164">
        <v>20</v>
      </c>
      <c r="D44" s="280">
        <f t="shared" si="0"/>
        <v>99</v>
      </c>
      <c r="E44" s="272">
        <v>3224</v>
      </c>
      <c r="F44" s="284">
        <f t="shared" si="1"/>
        <v>30.707196029776675</v>
      </c>
      <c r="G44" s="122"/>
      <c r="H44" s="123"/>
      <c r="I44" s="123"/>
      <c r="J44" s="124"/>
    </row>
    <row r="45" spans="1:10" s="125" customFormat="1" ht="15.75" customHeight="1">
      <c r="A45" s="277" t="s">
        <v>129</v>
      </c>
      <c r="B45" s="164">
        <v>60</v>
      </c>
      <c r="C45" s="164">
        <v>36</v>
      </c>
      <c r="D45" s="280">
        <f t="shared" si="0"/>
        <v>96</v>
      </c>
      <c r="E45" s="272">
        <v>2088</v>
      </c>
      <c r="F45" s="284">
        <f t="shared" si="1"/>
        <v>45.97701149425287</v>
      </c>
      <c r="G45" s="122"/>
      <c r="H45" s="123"/>
      <c r="I45" s="123"/>
      <c r="J45" s="124"/>
    </row>
    <row r="46" spans="1:10" s="125" customFormat="1" ht="15.75" customHeight="1">
      <c r="A46" s="277" t="s">
        <v>130</v>
      </c>
      <c r="B46" s="164">
        <v>132</v>
      </c>
      <c r="C46" s="164">
        <v>46</v>
      </c>
      <c r="D46" s="280">
        <f t="shared" si="0"/>
        <v>178</v>
      </c>
      <c r="E46" s="272">
        <v>7068</v>
      </c>
      <c r="F46" s="284">
        <f t="shared" si="1"/>
        <v>25.183927560837574</v>
      </c>
      <c r="G46" s="122"/>
      <c r="H46" s="123"/>
      <c r="I46" s="123"/>
      <c r="J46" s="124"/>
    </row>
    <row r="47" spans="1:10" s="125" customFormat="1" ht="15.75" customHeight="1">
      <c r="A47" s="277" t="s">
        <v>131</v>
      </c>
      <c r="B47" s="164">
        <v>6</v>
      </c>
      <c r="C47" s="164">
        <v>2</v>
      </c>
      <c r="D47" s="280">
        <f t="shared" si="0"/>
        <v>8</v>
      </c>
      <c r="E47" s="282">
        <v>187</v>
      </c>
      <c r="F47" s="284">
        <f t="shared" si="1"/>
        <v>42.780748663101605</v>
      </c>
      <c r="G47" s="122"/>
      <c r="H47" s="123"/>
      <c r="I47" s="123"/>
      <c r="J47" s="124"/>
    </row>
    <row r="48" spans="1:10" s="125" customFormat="1" ht="15.75" customHeight="1">
      <c r="A48" s="277" t="s">
        <v>132</v>
      </c>
      <c r="B48" s="164">
        <v>50</v>
      </c>
      <c r="C48" s="164">
        <v>21</v>
      </c>
      <c r="D48" s="280">
        <f t="shared" si="0"/>
        <v>71</v>
      </c>
      <c r="E48" s="272">
        <v>2152</v>
      </c>
      <c r="F48" s="284">
        <f t="shared" si="1"/>
        <v>32.992565055762086</v>
      </c>
      <c r="G48" s="122"/>
      <c r="H48" s="123"/>
      <c r="I48" s="123"/>
      <c r="J48" s="124"/>
    </row>
    <row r="49" spans="1:10" s="125" customFormat="1" ht="15.75" customHeight="1">
      <c r="A49" s="277" t="s">
        <v>133</v>
      </c>
      <c r="B49" s="164">
        <v>124</v>
      </c>
      <c r="C49" s="164">
        <v>75</v>
      </c>
      <c r="D49" s="280">
        <f t="shared" si="0"/>
        <v>199</v>
      </c>
      <c r="E49" s="272">
        <v>5389</v>
      </c>
      <c r="F49" s="284">
        <f t="shared" si="1"/>
        <v>36.92707366858415</v>
      </c>
      <c r="G49" s="122"/>
      <c r="H49" s="123"/>
      <c r="I49" s="123"/>
      <c r="J49" s="124"/>
    </row>
    <row r="50" spans="1:10" s="125" customFormat="1" ht="15.75" customHeight="1">
      <c r="A50" s="277" t="s">
        <v>134</v>
      </c>
      <c r="B50" s="164">
        <v>812</v>
      </c>
      <c r="C50" s="164">
        <v>336</v>
      </c>
      <c r="D50" s="280">
        <f t="shared" si="0"/>
        <v>1148</v>
      </c>
      <c r="E50" s="272">
        <v>23354</v>
      </c>
      <c r="F50" s="284">
        <f t="shared" si="1"/>
        <v>49.15646141988524</v>
      </c>
      <c r="G50" s="122"/>
      <c r="H50" s="123"/>
      <c r="I50" s="123"/>
      <c r="J50" s="124"/>
    </row>
    <row r="51" spans="1:10" s="125" customFormat="1" ht="15.75" customHeight="1">
      <c r="A51" s="277" t="s">
        <v>135</v>
      </c>
      <c r="B51" s="164">
        <v>83</v>
      </c>
      <c r="C51" s="164">
        <v>30</v>
      </c>
      <c r="D51" s="280">
        <f t="shared" si="0"/>
        <v>113</v>
      </c>
      <c r="E51" s="272">
        <v>6560</v>
      </c>
      <c r="F51" s="284">
        <f t="shared" si="1"/>
        <v>17.225609756097562</v>
      </c>
      <c r="G51" s="126"/>
      <c r="H51" s="123"/>
      <c r="I51" s="123"/>
      <c r="J51" s="124"/>
    </row>
    <row r="52" spans="1:10" s="125" customFormat="1" ht="15.75" customHeight="1">
      <c r="A52" s="277" t="s">
        <v>136</v>
      </c>
      <c r="B52" s="164">
        <v>136</v>
      </c>
      <c r="C52" s="164">
        <v>52</v>
      </c>
      <c r="D52" s="280">
        <f t="shared" si="0"/>
        <v>188</v>
      </c>
      <c r="E52" s="272">
        <v>6610</v>
      </c>
      <c r="F52" s="284">
        <f t="shared" si="1"/>
        <v>28.44175491679274</v>
      </c>
      <c r="G52" s="122"/>
      <c r="H52" s="123"/>
      <c r="I52" s="123"/>
      <c r="J52" s="124"/>
    </row>
    <row r="53" spans="1:10" s="125" customFormat="1" ht="15.75" customHeight="1">
      <c r="A53" s="277" t="s">
        <v>137</v>
      </c>
      <c r="B53" s="164">
        <v>1486</v>
      </c>
      <c r="C53" s="164">
        <v>541</v>
      </c>
      <c r="D53" s="280">
        <f t="shared" si="0"/>
        <v>2027</v>
      </c>
      <c r="E53" s="272">
        <v>60998</v>
      </c>
      <c r="F53" s="284">
        <f t="shared" si="1"/>
        <v>33.23059772451556</v>
      </c>
      <c r="G53" s="122"/>
      <c r="H53" s="123"/>
      <c r="I53" s="123"/>
      <c r="J53" s="124"/>
    </row>
    <row r="54" spans="1:10" s="125" customFormat="1" ht="15.75" customHeight="1">
      <c r="A54" s="277" t="s">
        <v>138</v>
      </c>
      <c r="B54" s="164">
        <v>223</v>
      </c>
      <c r="C54" s="164">
        <v>79</v>
      </c>
      <c r="D54" s="280">
        <f t="shared" si="0"/>
        <v>302</v>
      </c>
      <c r="E54" s="272">
        <v>8378</v>
      </c>
      <c r="F54" s="284">
        <f t="shared" si="1"/>
        <v>36.04678920983528</v>
      </c>
      <c r="G54" s="122"/>
      <c r="H54" s="123"/>
      <c r="I54" s="123"/>
      <c r="J54" s="124"/>
    </row>
    <row r="55" spans="1:10" s="125" customFormat="1" ht="15.75" customHeight="1">
      <c r="A55" s="277" t="s">
        <v>139</v>
      </c>
      <c r="B55" s="164">
        <v>29</v>
      </c>
      <c r="C55" s="164">
        <v>12</v>
      </c>
      <c r="D55" s="280">
        <f t="shared" si="0"/>
        <v>41</v>
      </c>
      <c r="E55" s="272">
        <v>1518</v>
      </c>
      <c r="F55" s="284">
        <f t="shared" si="1"/>
        <v>27.009222661396574</v>
      </c>
      <c r="G55" s="122"/>
      <c r="H55" s="123"/>
      <c r="I55" s="123"/>
      <c r="J55" s="124"/>
    </row>
    <row r="56" spans="1:10" s="125" customFormat="1" ht="15.75" customHeight="1">
      <c r="A56" s="277" t="s">
        <v>140</v>
      </c>
      <c r="B56" s="164">
        <v>1081</v>
      </c>
      <c r="C56" s="164">
        <v>368</v>
      </c>
      <c r="D56" s="280">
        <f t="shared" si="0"/>
        <v>1449</v>
      </c>
      <c r="E56" s="272">
        <v>45468</v>
      </c>
      <c r="F56" s="284">
        <f t="shared" si="1"/>
        <v>31.868566904196356</v>
      </c>
      <c r="G56" s="122"/>
      <c r="H56" s="123"/>
      <c r="I56" s="123"/>
      <c r="J56" s="124"/>
    </row>
    <row r="57" spans="1:10" s="125" customFormat="1" ht="15.75" customHeight="1">
      <c r="A57" s="277" t="s">
        <v>141</v>
      </c>
      <c r="B57" s="164">
        <v>189</v>
      </c>
      <c r="C57" s="164">
        <v>50</v>
      </c>
      <c r="D57" s="280">
        <f t="shared" si="0"/>
        <v>239</v>
      </c>
      <c r="E57" s="272">
        <v>8589</v>
      </c>
      <c r="F57" s="284">
        <f t="shared" si="1"/>
        <v>27.82628943998137</v>
      </c>
      <c r="G57" s="122"/>
      <c r="H57" s="123"/>
      <c r="I57" s="123"/>
      <c r="J57" s="124"/>
    </row>
    <row r="58" spans="1:10" s="125" customFormat="1" ht="15.75" customHeight="1">
      <c r="A58" s="277" t="s">
        <v>142</v>
      </c>
      <c r="B58" s="164">
        <v>10</v>
      </c>
      <c r="C58" s="164">
        <v>9</v>
      </c>
      <c r="D58" s="280">
        <f t="shared" si="0"/>
        <v>19</v>
      </c>
      <c r="E58" s="282">
        <v>634</v>
      </c>
      <c r="F58" s="284">
        <f t="shared" si="1"/>
        <v>29.96845425867508</v>
      </c>
      <c r="G58" s="122"/>
      <c r="H58" s="123"/>
      <c r="I58" s="123"/>
      <c r="J58" s="124"/>
    </row>
    <row r="59" spans="1:10" s="125" customFormat="1" ht="15.75" customHeight="1">
      <c r="A59" s="277" t="s">
        <v>143</v>
      </c>
      <c r="B59" s="164">
        <v>2555</v>
      </c>
      <c r="C59" s="164">
        <v>928</v>
      </c>
      <c r="D59" s="280">
        <f t="shared" si="0"/>
        <v>3483</v>
      </c>
      <c r="E59" s="272">
        <v>91861</v>
      </c>
      <c r="F59" s="284">
        <f t="shared" si="1"/>
        <v>37.91598175504295</v>
      </c>
      <c r="G59" s="122"/>
      <c r="H59" s="123"/>
      <c r="I59" s="123"/>
      <c r="J59" s="124"/>
    </row>
    <row r="60" spans="1:10" s="125" customFormat="1" ht="15.75" customHeight="1">
      <c r="A60" s="277" t="s">
        <v>144</v>
      </c>
      <c r="B60" s="164">
        <v>87</v>
      </c>
      <c r="C60" s="164">
        <v>21</v>
      </c>
      <c r="D60" s="280">
        <f t="shared" si="0"/>
        <v>108</v>
      </c>
      <c r="E60" s="272">
        <v>5004</v>
      </c>
      <c r="F60" s="284">
        <f t="shared" si="1"/>
        <v>21.58273381294964</v>
      </c>
      <c r="G60" s="122"/>
      <c r="H60" s="123"/>
      <c r="I60" s="123"/>
      <c r="J60" s="124"/>
    </row>
    <row r="61" spans="1:10" s="125" customFormat="1" ht="15.75" customHeight="1">
      <c r="A61" s="277" t="s">
        <v>145</v>
      </c>
      <c r="B61" s="164">
        <v>150</v>
      </c>
      <c r="C61" s="164">
        <v>33</v>
      </c>
      <c r="D61" s="280">
        <f t="shared" si="0"/>
        <v>183</v>
      </c>
      <c r="E61" s="272">
        <v>9268</v>
      </c>
      <c r="F61" s="284">
        <f t="shared" si="1"/>
        <v>19.74536037980147</v>
      </c>
      <c r="G61" s="122"/>
      <c r="H61" s="123"/>
      <c r="I61" s="123"/>
      <c r="J61" s="124"/>
    </row>
    <row r="62" spans="1:10" s="125" customFormat="1" ht="15.75" customHeight="1">
      <c r="A62" s="277" t="s">
        <v>146</v>
      </c>
      <c r="B62" s="164">
        <v>308</v>
      </c>
      <c r="C62" s="164">
        <v>154</v>
      </c>
      <c r="D62" s="280">
        <f t="shared" si="0"/>
        <v>462</v>
      </c>
      <c r="E62" s="272">
        <v>15092</v>
      </c>
      <c r="F62" s="284">
        <f t="shared" si="1"/>
        <v>30.612244897959183</v>
      </c>
      <c r="G62" s="122"/>
      <c r="H62" s="123"/>
      <c r="I62" s="123"/>
      <c r="J62" s="124"/>
    </row>
    <row r="63" spans="1:10" s="125" customFormat="1" ht="15.75" customHeight="1">
      <c r="A63" s="277" t="s">
        <v>147</v>
      </c>
      <c r="B63" s="164">
        <v>93</v>
      </c>
      <c r="C63" s="164">
        <v>12</v>
      </c>
      <c r="D63" s="280">
        <f t="shared" si="0"/>
        <v>105</v>
      </c>
      <c r="E63" s="272">
        <v>1490</v>
      </c>
      <c r="F63" s="284">
        <f t="shared" si="1"/>
        <v>70.46979865771812</v>
      </c>
      <c r="G63" s="122"/>
      <c r="H63" s="123"/>
      <c r="I63" s="123"/>
      <c r="J63" s="124"/>
    </row>
    <row r="64" spans="1:10" s="125" customFormat="1" ht="15.75" customHeight="1">
      <c r="A64" s="277" t="s">
        <v>148</v>
      </c>
      <c r="B64" s="164">
        <v>22</v>
      </c>
      <c r="C64" s="164">
        <v>8</v>
      </c>
      <c r="D64" s="280">
        <f t="shared" si="0"/>
        <v>30</v>
      </c>
      <c r="E64" s="272">
        <v>1581</v>
      </c>
      <c r="F64" s="284">
        <f t="shared" si="1"/>
        <v>18.975332068311193</v>
      </c>
      <c r="G64" s="122"/>
      <c r="H64" s="123"/>
      <c r="I64" s="123"/>
      <c r="J64" s="124"/>
    </row>
    <row r="65" spans="1:10" s="125" customFormat="1" ht="15.75" customHeight="1">
      <c r="A65" s="277" t="s">
        <v>149</v>
      </c>
      <c r="B65" s="164">
        <v>52</v>
      </c>
      <c r="C65" s="164">
        <v>15</v>
      </c>
      <c r="D65" s="280">
        <f t="shared" si="0"/>
        <v>67</v>
      </c>
      <c r="E65" s="272">
        <v>2041</v>
      </c>
      <c r="F65" s="284">
        <f t="shared" si="1"/>
        <v>32.82704556589907</v>
      </c>
      <c r="G65" s="122"/>
      <c r="H65" s="123"/>
      <c r="I65" s="123"/>
      <c r="J65" s="124"/>
    </row>
    <row r="66" spans="1:10" s="125" customFormat="1" ht="15.75" customHeight="1">
      <c r="A66" s="277" t="s">
        <v>150</v>
      </c>
      <c r="B66" s="164">
        <v>7128</v>
      </c>
      <c r="C66" s="164">
        <v>1478</v>
      </c>
      <c r="D66" s="280">
        <f t="shared" si="0"/>
        <v>8606</v>
      </c>
      <c r="E66" s="272">
        <v>198560</v>
      </c>
      <c r="F66" s="284">
        <f t="shared" si="1"/>
        <v>43.34206285253828</v>
      </c>
      <c r="G66" s="122"/>
      <c r="H66" s="123"/>
      <c r="I66" s="123"/>
      <c r="J66" s="124"/>
    </row>
    <row r="67" spans="1:10" s="125" customFormat="1" ht="15.75" customHeight="1">
      <c r="A67" s="277" t="s">
        <v>151</v>
      </c>
      <c r="B67" s="164">
        <v>119</v>
      </c>
      <c r="C67" s="164">
        <v>53</v>
      </c>
      <c r="D67" s="280">
        <f t="shared" si="0"/>
        <v>172</v>
      </c>
      <c r="E67" s="272">
        <v>6377</v>
      </c>
      <c r="F67" s="284">
        <f t="shared" si="1"/>
        <v>26.97193037478438</v>
      </c>
      <c r="G67" s="122"/>
      <c r="H67" s="123"/>
      <c r="I67" s="123"/>
      <c r="J67" s="124"/>
    </row>
    <row r="68" spans="1:10" s="125" customFormat="1" ht="15.75" customHeight="1">
      <c r="A68" s="277" t="s">
        <v>152</v>
      </c>
      <c r="B68" s="164">
        <v>62</v>
      </c>
      <c r="C68" s="164">
        <v>17</v>
      </c>
      <c r="D68" s="280">
        <f t="shared" si="0"/>
        <v>79</v>
      </c>
      <c r="E68" s="272">
        <v>2027</v>
      </c>
      <c r="F68" s="284">
        <f t="shared" si="1"/>
        <v>38.97385298470647</v>
      </c>
      <c r="G68" s="122"/>
      <c r="H68" s="123"/>
      <c r="I68" s="123"/>
      <c r="J68" s="124"/>
    </row>
    <row r="69" spans="1:10" s="125" customFormat="1" ht="15.75" customHeight="1">
      <c r="A69" s="277" t="s">
        <v>153</v>
      </c>
      <c r="B69" s="164">
        <v>706</v>
      </c>
      <c r="C69" s="164">
        <v>243</v>
      </c>
      <c r="D69" s="280">
        <f t="shared" si="0"/>
        <v>949</v>
      </c>
      <c r="E69" s="272">
        <v>32575</v>
      </c>
      <c r="F69" s="284">
        <f t="shared" si="1"/>
        <v>29.1327705295472</v>
      </c>
      <c r="G69" s="122"/>
      <c r="H69" s="123"/>
      <c r="I69" s="123"/>
      <c r="J69" s="124"/>
    </row>
    <row r="70" spans="1:10" s="125" customFormat="1" ht="15.75" customHeight="1">
      <c r="A70" s="277" t="s">
        <v>154</v>
      </c>
      <c r="B70" s="164">
        <v>12</v>
      </c>
      <c r="C70" s="164">
        <v>5</v>
      </c>
      <c r="D70" s="280">
        <f t="shared" si="0"/>
        <v>17</v>
      </c>
      <c r="E70" s="282">
        <v>390</v>
      </c>
      <c r="F70" s="284">
        <f t="shared" si="1"/>
        <v>43.589743589743584</v>
      </c>
      <c r="G70" s="122"/>
      <c r="H70" s="123"/>
      <c r="I70" s="123"/>
      <c r="J70" s="124"/>
    </row>
    <row r="71" spans="1:10" s="125" customFormat="1" ht="15.75" customHeight="1">
      <c r="A71" s="277" t="s">
        <v>155</v>
      </c>
      <c r="B71" s="164">
        <v>11</v>
      </c>
      <c r="C71" s="164">
        <v>6</v>
      </c>
      <c r="D71" s="280">
        <f t="shared" si="0"/>
        <v>17</v>
      </c>
      <c r="E71" s="282">
        <v>379</v>
      </c>
      <c r="F71" s="284">
        <f t="shared" si="1"/>
        <v>44.854881266490764</v>
      </c>
      <c r="G71" s="122"/>
      <c r="H71" s="123"/>
      <c r="I71" s="123"/>
      <c r="J71" s="124"/>
    </row>
    <row r="72" spans="1:10" s="125" customFormat="1" ht="15.75" customHeight="1">
      <c r="A72" s="277" t="s">
        <v>156</v>
      </c>
      <c r="B72" s="164">
        <v>5</v>
      </c>
      <c r="C72" s="164"/>
      <c r="D72" s="280">
        <f t="shared" si="0"/>
        <v>5</v>
      </c>
      <c r="E72" s="282">
        <v>183</v>
      </c>
      <c r="F72" s="284">
        <f t="shared" si="1"/>
        <v>27.3224043715847</v>
      </c>
      <c r="G72" s="122"/>
      <c r="H72" s="123"/>
      <c r="I72" s="123"/>
      <c r="J72" s="124"/>
    </row>
    <row r="73" spans="1:10" s="125" customFormat="1" ht="15.75" customHeight="1">
      <c r="A73" s="278" t="s">
        <v>157</v>
      </c>
      <c r="B73" s="272">
        <v>4501</v>
      </c>
      <c r="C73" s="272">
        <v>2497</v>
      </c>
      <c r="D73" s="280">
        <f t="shared" si="0"/>
        <v>6998</v>
      </c>
      <c r="E73" s="272">
        <v>170115</v>
      </c>
      <c r="F73" s="284">
        <f t="shared" si="1"/>
        <v>41.136877994297976</v>
      </c>
      <c r="G73" s="122"/>
      <c r="H73" s="123"/>
      <c r="I73" s="123"/>
      <c r="J73" s="124"/>
    </row>
    <row r="74" spans="1:10" s="125" customFormat="1" ht="15.75" customHeight="1">
      <c r="A74" s="277" t="s">
        <v>158</v>
      </c>
      <c r="B74" s="164">
        <v>198</v>
      </c>
      <c r="C74" s="164">
        <v>66</v>
      </c>
      <c r="D74" s="280">
        <f aca="true" t="shared" si="2" ref="D74:D137">SUM(B74:C74)</f>
        <v>264</v>
      </c>
      <c r="E74" s="272">
        <v>9730</v>
      </c>
      <c r="F74" s="284">
        <f aca="true" t="shared" si="3" ref="F74:F137">D74/E74*1000</f>
        <v>27.132579650565262</v>
      </c>
      <c r="G74" s="122"/>
      <c r="H74" s="123"/>
      <c r="I74" s="123"/>
      <c r="J74" s="124"/>
    </row>
    <row r="75" spans="1:10" s="125" customFormat="1" ht="15.75" customHeight="1">
      <c r="A75" s="277" t="s">
        <v>159</v>
      </c>
      <c r="B75" s="164">
        <v>100</v>
      </c>
      <c r="C75" s="164">
        <v>31</v>
      </c>
      <c r="D75" s="280">
        <f t="shared" si="2"/>
        <v>131</v>
      </c>
      <c r="E75" s="272">
        <v>5992</v>
      </c>
      <c r="F75" s="284">
        <f t="shared" si="3"/>
        <v>21.86248331108144</v>
      </c>
      <c r="G75" s="122"/>
      <c r="H75" s="123"/>
      <c r="I75" s="123"/>
      <c r="J75" s="124"/>
    </row>
    <row r="76" spans="1:10" s="125" customFormat="1" ht="15.75" customHeight="1">
      <c r="A76" s="277" t="s">
        <v>160</v>
      </c>
      <c r="B76" s="164">
        <v>404</v>
      </c>
      <c r="C76" s="164">
        <v>178</v>
      </c>
      <c r="D76" s="280">
        <f t="shared" si="2"/>
        <v>582</v>
      </c>
      <c r="E76" s="272">
        <v>15350</v>
      </c>
      <c r="F76" s="284">
        <f t="shared" si="3"/>
        <v>37.91530944625407</v>
      </c>
      <c r="G76" s="122"/>
      <c r="H76" s="123"/>
      <c r="I76" s="123"/>
      <c r="J76" s="124"/>
    </row>
    <row r="77" spans="1:10" s="125" customFormat="1" ht="15.75" customHeight="1">
      <c r="A77" s="277" t="s">
        <v>293</v>
      </c>
      <c r="B77" s="164"/>
      <c r="C77" s="164"/>
      <c r="D77" s="280">
        <f t="shared" si="2"/>
        <v>0</v>
      </c>
      <c r="E77" s="272">
        <v>55</v>
      </c>
      <c r="F77" s="284">
        <f t="shared" si="3"/>
        <v>0</v>
      </c>
      <c r="G77" s="122"/>
      <c r="H77" s="123"/>
      <c r="I77" s="123"/>
      <c r="J77" s="124"/>
    </row>
    <row r="78" spans="1:10" s="125" customFormat="1" ht="15.75" customHeight="1">
      <c r="A78" s="277" t="s">
        <v>161</v>
      </c>
      <c r="B78" s="164">
        <v>3</v>
      </c>
      <c r="C78" s="164">
        <v>2</v>
      </c>
      <c r="D78" s="280">
        <f t="shared" si="2"/>
        <v>5</v>
      </c>
      <c r="E78" s="282">
        <v>176</v>
      </c>
      <c r="F78" s="284">
        <f t="shared" si="3"/>
        <v>28.409090909090907</v>
      </c>
      <c r="G78" s="122"/>
      <c r="H78" s="123"/>
      <c r="I78" s="123"/>
      <c r="J78" s="124"/>
    </row>
    <row r="79" spans="1:10" s="125" customFormat="1" ht="15.75" customHeight="1">
      <c r="A79" s="277" t="s">
        <v>162</v>
      </c>
      <c r="B79" s="164">
        <v>3</v>
      </c>
      <c r="C79" s="164">
        <v>1</v>
      </c>
      <c r="D79" s="280">
        <f t="shared" si="2"/>
        <v>4</v>
      </c>
      <c r="E79" s="282">
        <v>102</v>
      </c>
      <c r="F79" s="284">
        <f t="shared" si="3"/>
        <v>39.21568627450981</v>
      </c>
      <c r="G79" s="122"/>
      <c r="H79" s="123"/>
      <c r="I79" s="123"/>
      <c r="J79" s="124"/>
    </row>
    <row r="80" spans="1:10" s="125" customFormat="1" ht="15.75" customHeight="1">
      <c r="A80" s="277" t="s">
        <v>163</v>
      </c>
      <c r="B80" s="164">
        <v>146</v>
      </c>
      <c r="C80" s="164">
        <v>55</v>
      </c>
      <c r="D80" s="280">
        <f t="shared" si="2"/>
        <v>201</v>
      </c>
      <c r="E80" s="272">
        <v>7720</v>
      </c>
      <c r="F80" s="284">
        <f t="shared" si="3"/>
        <v>26.036269430051814</v>
      </c>
      <c r="G80" s="122"/>
      <c r="H80" s="123"/>
      <c r="I80" s="123"/>
      <c r="J80" s="124"/>
    </row>
    <row r="81" spans="1:10" s="125" customFormat="1" ht="15.75" customHeight="1">
      <c r="A81" s="277" t="s">
        <v>164</v>
      </c>
      <c r="B81" s="164">
        <v>544</v>
      </c>
      <c r="C81" s="164">
        <v>114</v>
      </c>
      <c r="D81" s="280">
        <f t="shared" si="2"/>
        <v>658</v>
      </c>
      <c r="E81" s="272">
        <v>18774</v>
      </c>
      <c r="F81" s="284">
        <f t="shared" si="3"/>
        <v>35.04847129008203</v>
      </c>
      <c r="G81" s="122"/>
      <c r="H81" s="123"/>
      <c r="I81" s="123"/>
      <c r="J81" s="124"/>
    </row>
    <row r="82" spans="1:10" s="125" customFormat="1" ht="15.75" customHeight="1">
      <c r="A82" s="277" t="s">
        <v>165</v>
      </c>
      <c r="B82" s="164">
        <v>5474</v>
      </c>
      <c r="C82" s="164">
        <v>3156</v>
      </c>
      <c r="D82" s="280">
        <f t="shared" si="2"/>
        <v>8630</v>
      </c>
      <c r="E82" s="272">
        <v>186552</v>
      </c>
      <c r="F82" s="284">
        <f t="shared" si="3"/>
        <v>46.26056005832154</v>
      </c>
      <c r="G82" s="122"/>
      <c r="H82" s="123"/>
      <c r="I82" s="123"/>
      <c r="J82" s="124"/>
    </row>
    <row r="83" spans="1:10" s="125" customFormat="1" ht="15.75" customHeight="1">
      <c r="A83" s="277" t="s">
        <v>166</v>
      </c>
      <c r="B83" s="164">
        <v>150</v>
      </c>
      <c r="C83" s="164">
        <v>36</v>
      </c>
      <c r="D83" s="280">
        <f t="shared" si="2"/>
        <v>186</v>
      </c>
      <c r="E83" s="272">
        <v>7635</v>
      </c>
      <c r="F83" s="284">
        <f t="shared" si="3"/>
        <v>24.361493123772103</v>
      </c>
      <c r="G83" s="122"/>
      <c r="H83" s="123"/>
      <c r="I83" s="123"/>
      <c r="J83" s="124"/>
    </row>
    <row r="84" spans="1:10" s="125" customFormat="1" ht="15.75" customHeight="1">
      <c r="A84" s="277" t="s">
        <v>167</v>
      </c>
      <c r="B84" s="164">
        <v>10</v>
      </c>
      <c r="C84" s="164">
        <v>6</v>
      </c>
      <c r="D84" s="280">
        <f t="shared" si="2"/>
        <v>16</v>
      </c>
      <c r="E84" s="282">
        <v>647</v>
      </c>
      <c r="F84" s="284">
        <f t="shared" si="3"/>
        <v>24.729520865533228</v>
      </c>
      <c r="G84" s="122"/>
      <c r="H84" s="123"/>
      <c r="I84" s="123"/>
      <c r="J84" s="124"/>
    </row>
    <row r="85" spans="1:10" s="125" customFormat="1" ht="15.75" customHeight="1">
      <c r="A85" s="277" t="s">
        <v>168</v>
      </c>
      <c r="B85" s="164">
        <v>21</v>
      </c>
      <c r="C85" s="164">
        <v>8</v>
      </c>
      <c r="D85" s="280">
        <f t="shared" si="2"/>
        <v>29</v>
      </c>
      <c r="E85" s="272">
        <v>1157</v>
      </c>
      <c r="F85" s="284">
        <f t="shared" si="3"/>
        <v>25.064822817631807</v>
      </c>
      <c r="G85" s="122"/>
      <c r="H85" s="123"/>
      <c r="I85" s="123"/>
      <c r="J85" s="124"/>
    </row>
    <row r="86" spans="1:10" s="125" customFormat="1" ht="15.75" customHeight="1">
      <c r="A86" s="277" t="s">
        <v>169</v>
      </c>
      <c r="B86" s="164">
        <v>1</v>
      </c>
      <c r="C86" s="164"/>
      <c r="D86" s="280">
        <f t="shared" si="2"/>
        <v>1</v>
      </c>
      <c r="E86" s="282">
        <v>56</v>
      </c>
      <c r="F86" s="284">
        <f t="shared" si="3"/>
        <v>17.857142857142858</v>
      </c>
      <c r="G86" s="122"/>
      <c r="H86" s="123"/>
      <c r="I86" s="123"/>
      <c r="J86" s="124"/>
    </row>
    <row r="87" spans="1:10" s="125" customFormat="1" ht="15.75" customHeight="1">
      <c r="A87" s="277" t="s">
        <v>72</v>
      </c>
      <c r="B87" s="164">
        <v>92828</v>
      </c>
      <c r="C87" s="164">
        <v>69091</v>
      </c>
      <c r="D87" s="280">
        <f t="shared" si="2"/>
        <v>161919</v>
      </c>
      <c r="E87" s="272">
        <v>3265038</v>
      </c>
      <c r="F87" s="284">
        <f t="shared" si="3"/>
        <v>49.591765853873675</v>
      </c>
      <c r="G87" s="122"/>
      <c r="H87" s="123"/>
      <c r="I87" s="123"/>
      <c r="J87" s="124"/>
    </row>
    <row r="88" spans="1:10" s="125" customFormat="1" ht="15.75" customHeight="1">
      <c r="A88" s="277" t="s">
        <v>170</v>
      </c>
      <c r="B88" s="164">
        <v>1292</v>
      </c>
      <c r="C88" s="164">
        <v>621</v>
      </c>
      <c r="D88" s="280">
        <f t="shared" si="2"/>
        <v>1913</v>
      </c>
      <c r="E88" s="272">
        <v>70076</v>
      </c>
      <c r="F88" s="284">
        <f t="shared" si="3"/>
        <v>27.298932587476454</v>
      </c>
      <c r="G88" s="122"/>
      <c r="H88" s="123"/>
      <c r="I88" s="123"/>
      <c r="J88" s="124"/>
    </row>
    <row r="89" spans="1:10" s="125" customFormat="1" ht="15.75" customHeight="1">
      <c r="A89" s="277" t="s">
        <v>171</v>
      </c>
      <c r="B89" s="164">
        <v>146</v>
      </c>
      <c r="C89" s="164">
        <v>55</v>
      </c>
      <c r="D89" s="280">
        <f t="shared" si="2"/>
        <v>201</v>
      </c>
      <c r="E89" s="272">
        <v>7731</v>
      </c>
      <c r="F89" s="284">
        <f t="shared" si="3"/>
        <v>25.999223903764065</v>
      </c>
      <c r="G89" s="122"/>
      <c r="H89" s="123"/>
      <c r="I89" s="123"/>
      <c r="J89" s="124"/>
    </row>
    <row r="90" spans="1:10" s="125" customFormat="1" ht="15.75" customHeight="1">
      <c r="A90" s="277" t="s">
        <v>172</v>
      </c>
      <c r="B90" s="164">
        <v>314</v>
      </c>
      <c r="C90" s="164">
        <v>83</v>
      </c>
      <c r="D90" s="280">
        <f t="shared" si="2"/>
        <v>397</v>
      </c>
      <c r="E90" s="272">
        <v>12554</v>
      </c>
      <c r="F90" s="284">
        <f t="shared" si="3"/>
        <v>31.62338696829696</v>
      </c>
      <c r="G90" s="122"/>
      <c r="H90" s="123"/>
      <c r="I90" s="123"/>
      <c r="J90" s="124"/>
    </row>
    <row r="91" spans="1:10" s="125" customFormat="1" ht="15.75" customHeight="1">
      <c r="A91" s="277" t="s">
        <v>173</v>
      </c>
      <c r="B91" s="164">
        <v>638</v>
      </c>
      <c r="C91" s="164">
        <v>153</v>
      </c>
      <c r="D91" s="280">
        <f t="shared" si="2"/>
        <v>791</v>
      </c>
      <c r="E91" s="272">
        <v>22677</v>
      </c>
      <c r="F91" s="284">
        <f t="shared" si="3"/>
        <v>34.88115711954844</v>
      </c>
      <c r="G91" s="122"/>
      <c r="H91" s="123"/>
      <c r="I91" s="123"/>
      <c r="J91" s="124"/>
    </row>
    <row r="92" spans="1:10" s="125" customFormat="1" ht="15.75" customHeight="1">
      <c r="A92" s="277" t="s">
        <v>174</v>
      </c>
      <c r="B92" s="164">
        <v>112</v>
      </c>
      <c r="C92" s="164">
        <v>37</v>
      </c>
      <c r="D92" s="280">
        <f t="shared" si="2"/>
        <v>149</v>
      </c>
      <c r="E92" s="272">
        <v>5963</v>
      </c>
      <c r="F92" s="284">
        <f t="shared" si="3"/>
        <v>24.987422438369947</v>
      </c>
      <c r="G92" s="122"/>
      <c r="H92" s="123"/>
      <c r="I92" s="123"/>
      <c r="J92" s="124"/>
    </row>
    <row r="93" spans="1:10" s="125" customFormat="1" ht="15.75" customHeight="1">
      <c r="A93" s="277" t="s">
        <v>175</v>
      </c>
      <c r="B93" s="164">
        <v>169</v>
      </c>
      <c r="C93" s="164">
        <v>34</v>
      </c>
      <c r="D93" s="280">
        <f t="shared" si="2"/>
        <v>203</v>
      </c>
      <c r="E93" s="272">
        <v>7973</v>
      </c>
      <c r="F93" s="284">
        <f t="shared" si="3"/>
        <v>25.460930640913084</v>
      </c>
      <c r="G93" s="122"/>
      <c r="H93" s="123"/>
      <c r="I93" s="123"/>
      <c r="J93" s="124"/>
    </row>
    <row r="94" spans="1:10" s="125" customFormat="1" ht="15.75" customHeight="1">
      <c r="A94" s="277" t="s">
        <v>176</v>
      </c>
      <c r="B94" s="164">
        <v>101</v>
      </c>
      <c r="C94" s="164">
        <v>45</v>
      </c>
      <c r="D94" s="280">
        <f t="shared" si="2"/>
        <v>146</v>
      </c>
      <c r="E94" s="272">
        <v>4562</v>
      </c>
      <c r="F94" s="284">
        <f t="shared" si="3"/>
        <v>32.003507233669445</v>
      </c>
      <c r="G94" s="122"/>
      <c r="H94" s="123"/>
      <c r="I94" s="123"/>
      <c r="J94" s="124"/>
    </row>
    <row r="95" spans="1:10" s="125" customFormat="1" ht="15.75" customHeight="1">
      <c r="A95" s="277" t="s">
        <v>177</v>
      </c>
      <c r="B95" s="164">
        <v>18</v>
      </c>
      <c r="C95" s="164">
        <v>2</v>
      </c>
      <c r="D95" s="280">
        <f t="shared" si="2"/>
        <v>20</v>
      </c>
      <c r="E95" s="282">
        <v>357</v>
      </c>
      <c r="F95" s="284">
        <f t="shared" si="3"/>
        <v>56.022408963585434</v>
      </c>
      <c r="G95" s="122"/>
      <c r="H95" s="123"/>
      <c r="I95" s="123"/>
      <c r="J95" s="124"/>
    </row>
    <row r="96" spans="1:10" s="125" customFormat="1" ht="15.75" customHeight="1">
      <c r="A96" s="277" t="s">
        <v>178</v>
      </c>
      <c r="B96" s="164">
        <v>99</v>
      </c>
      <c r="C96" s="164">
        <v>30</v>
      </c>
      <c r="D96" s="280">
        <f t="shared" si="2"/>
        <v>129</v>
      </c>
      <c r="E96" s="272">
        <v>4885</v>
      </c>
      <c r="F96" s="284">
        <f t="shared" si="3"/>
        <v>26.407369498464686</v>
      </c>
      <c r="G96" s="122"/>
      <c r="H96" s="123"/>
      <c r="I96" s="123"/>
      <c r="J96" s="124"/>
    </row>
    <row r="97" spans="1:10" s="125" customFormat="1" ht="15.75" customHeight="1">
      <c r="A97" s="277" t="s">
        <v>179</v>
      </c>
      <c r="B97" s="164">
        <v>195</v>
      </c>
      <c r="C97" s="164">
        <v>96</v>
      </c>
      <c r="D97" s="280">
        <f t="shared" si="2"/>
        <v>291</v>
      </c>
      <c r="E97" s="272">
        <v>11985</v>
      </c>
      <c r="F97" s="284">
        <f t="shared" si="3"/>
        <v>24.28035043804756</v>
      </c>
      <c r="G97" s="122"/>
      <c r="H97" s="123"/>
      <c r="I97" s="123"/>
      <c r="J97" s="124"/>
    </row>
    <row r="98" spans="1:10" s="125" customFormat="1" ht="15.75" customHeight="1">
      <c r="A98" s="277" t="s">
        <v>180</v>
      </c>
      <c r="B98" s="164">
        <v>200</v>
      </c>
      <c r="C98" s="164">
        <v>81</v>
      </c>
      <c r="D98" s="280">
        <f t="shared" si="2"/>
        <v>281</v>
      </c>
      <c r="E98" s="272">
        <v>7463</v>
      </c>
      <c r="F98" s="284">
        <f t="shared" si="3"/>
        <v>37.65241859841886</v>
      </c>
      <c r="G98" s="122"/>
      <c r="H98" s="123"/>
      <c r="I98" s="123"/>
      <c r="J98" s="124"/>
    </row>
    <row r="99" spans="1:10" s="125" customFormat="1" ht="15.75" customHeight="1">
      <c r="A99" s="277" t="s">
        <v>181</v>
      </c>
      <c r="B99" s="164">
        <v>7104</v>
      </c>
      <c r="C99" s="164">
        <v>2959</v>
      </c>
      <c r="D99" s="280">
        <f t="shared" si="2"/>
        <v>10063</v>
      </c>
      <c r="E99" s="272">
        <v>205015</v>
      </c>
      <c r="F99" s="284">
        <f t="shared" si="3"/>
        <v>49.08421335024266</v>
      </c>
      <c r="G99" s="122"/>
      <c r="H99" s="123"/>
      <c r="I99" s="123"/>
      <c r="J99" s="124"/>
    </row>
    <row r="100" spans="1:10" s="125" customFormat="1" ht="15.75" customHeight="1">
      <c r="A100" s="277" t="s">
        <v>182</v>
      </c>
      <c r="B100" s="164">
        <v>105</v>
      </c>
      <c r="C100" s="164">
        <v>19</v>
      </c>
      <c r="D100" s="280">
        <f t="shared" si="2"/>
        <v>124</v>
      </c>
      <c r="E100" s="272">
        <v>2779</v>
      </c>
      <c r="F100" s="284">
        <f t="shared" si="3"/>
        <v>44.620367038503055</v>
      </c>
      <c r="G100" s="122"/>
      <c r="H100" s="123"/>
      <c r="I100" s="123"/>
      <c r="J100" s="124"/>
    </row>
    <row r="101" spans="1:10" s="125" customFormat="1" ht="15.75" customHeight="1">
      <c r="A101" s="277" t="s">
        <v>183</v>
      </c>
      <c r="B101" s="164">
        <v>28</v>
      </c>
      <c r="C101" s="164">
        <v>9</v>
      </c>
      <c r="D101" s="280">
        <f t="shared" si="2"/>
        <v>37</v>
      </c>
      <c r="E101" s="272">
        <v>1245</v>
      </c>
      <c r="F101" s="284">
        <f t="shared" si="3"/>
        <v>29.718875502008032</v>
      </c>
      <c r="G101" s="122"/>
      <c r="H101" s="123"/>
      <c r="I101" s="123"/>
      <c r="J101" s="124"/>
    </row>
    <row r="102" spans="1:10" s="125" customFormat="1" ht="15.75" customHeight="1">
      <c r="A102" s="277" t="s">
        <v>184</v>
      </c>
      <c r="B102" s="164">
        <v>48</v>
      </c>
      <c r="C102" s="164">
        <v>11</v>
      </c>
      <c r="D102" s="280">
        <f t="shared" si="2"/>
        <v>59</v>
      </c>
      <c r="E102" s="272">
        <v>2367</v>
      </c>
      <c r="F102" s="284">
        <f t="shared" si="3"/>
        <v>24.926066751161805</v>
      </c>
      <c r="G102" s="122"/>
      <c r="H102" s="123"/>
      <c r="I102" s="123"/>
      <c r="J102" s="124"/>
    </row>
    <row r="103" spans="1:10" s="125" customFormat="1" ht="15.75" customHeight="1">
      <c r="A103" s="277" t="s">
        <v>185</v>
      </c>
      <c r="B103" s="164">
        <v>727</v>
      </c>
      <c r="C103" s="164">
        <v>188</v>
      </c>
      <c r="D103" s="280">
        <f t="shared" si="2"/>
        <v>915</v>
      </c>
      <c r="E103" s="272">
        <v>24613</v>
      </c>
      <c r="F103" s="284">
        <f t="shared" si="3"/>
        <v>37.17547637427376</v>
      </c>
      <c r="G103" s="122"/>
      <c r="H103" s="123"/>
      <c r="I103" s="123"/>
      <c r="J103" s="124"/>
    </row>
    <row r="104" spans="1:10" s="125" customFormat="1" ht="15.75" customHeight="1">
      <c r="A104" s="277" t="s">
        <v>294</v>
      </c>
      <c r="B104" s="164">
        <v>1</v>
      </c>
      <c r="C104" s="164"/>
      <c r="D104" s="280">
        <f t="shared" si="2"/>
        <v>1</v>
      </c>
      <c r="E104" s="272">
        <v>146</v>
      </c>
      <c r="F104" s="284">
        <f t="shared" si="3"/>
        <v>6.8493150684931505</v>
      </c>
      <c r="G104" s="122"/>
      <c r="H104" s="123"/>
      <c r="I104" s="123"/>
      <c r="J104" s="124"/>
    </row>
    <row r="105" spans="1:10" s="125" customFormat="1" ht="15.75" customHeight="1">
      <c r="A105" s="277" t="s">
        <v>186</v>
      </c>
      <c r="B105" s="164">
        <v>55</v>
      </c>
      <c r="C105" s="164">
        <v>18</v>
      </c>
      <c r="D105" s="280">
        <f t="shared" si="2"/>
        <v>73</v>
      </c>
      <c r="E105" s="272">
        <v>2682</v>
      </c>
      <c r="F105" s="284">
        <f t="shared" si="3"/>
        <v>27.218493661446683</v>
      </c>
      <c r="G105" s="122"/>
      <c r="H105" s="123"/>
      <c r="I105" s="123"/>
      <c r="J105" s="124"/>
    </row>
    <row r="106" spans="1:10" s="125" customFormat="1" ht="15.75" customHeight="1">
      <c r="A106" s="277" t="s">
        <v>187</v>
      </c>
      <c r="B106" s="164">
        <v>138</v>
      </c>
      <c r="C106" s="164">
        <v>34</v>
      </c>
      <c r="D106" s="280">
        <f t="shared" si="2"/>
        <v>172</v>
      </c>
      <c r="E106" s="272">
        <v>6295</v>
      </c>
      <c r="F106" s="284">
        <f t="shared" si="3"/>
        <v>27.323272438443208</v>
      </c>
      <c r="G106" s="122"/>
      <c r="H106" s="123"/>
      <c r="I106" s="123"/>
      <c r="J106" s="124"/>
    </row>
    <row r="107" spans="1:10" s="125" customFormat="1" ht="15.75" customHeight="1">
      <c r="A107" s="277" t="s">
        <v>188</v>
      </c>
      <c r="B107" s="164">
        <v>4</v>
      </c>
      <c r="C107" s="164"/>
      <c r="D107" s="280">
        <f t="shared" si="2"/>
        <v>4</v>
      </c>
      <c r="E107" s="282">
        <v>357</v>
      </c>
      <c r="F107" s="284">
        <f t="shared" si="3"/>
        <v>11.204481792717086</v>
      </c>
      <c r="G107" s="122"/>
      <c r="H107" s="123"/>
      <c r="I107" s="123"/>
      <c r="J107" s="124"/>
    </row>
    <row r="108" spans="1:10" s="125" customFormat="1" ht="15.75" customHeight="1">
      <c r="A108" s="277" t="s">
        <v>189</v>
      </c>
      <c r="B108" s="164">
        <v>36</v>
      </c>
      <c r="C108" s="164">
        <v>17</v>
      </c>
      <c r="D108" s="280">
        <f t="shared" si="2"/>
        <v>53</v>
      </c>
      <c r="E108" s="272">
        <v>1297</v>
      </c>
      <c r="F108" s="284">
        <f t="shared" si="3"/>
        <v>40.86353122590594</v>
      </c>
      <c r="G108" s="122"/>
      <c r="H108" s="123"/>
      <c r="I108" s="123"/>
      <c r="J108" s="124"/>
    </row>
    <row r="109" spans="1:10" s="125" customFormat="1" ht="15.75" customHeight="1">
      <c r="A109" s="277" t="s">
        <v>190</v>
      </c>
      <c r="B109" s="164">
        <v>294</v>
      </c>
      <c r="C109" s="164">
        <v>75</v>
      </c>
      <c r="D109" s="280">
        <f t="shared" si="2"/>
        <v>369</v>
      </c>
      <c r="E109" s="272">
        <v>18482</v>
      </c>
      <c r="F109" s="284">
        <f t="shared" si="3"/>
        <v>19.965371713018072</v>
      </c>
      <c r="G109" s="122"/>
      <c r="H109" s="123"/>
      <c r="I109" s="123"/>
      <c r="J109" s="124"/>
    </row>
    <row r="110" spans="1:10" s="125" customFormat="1" ht="15.75" customHeight="1">
      <c r="A110" s="277" t="s">
        <v>191</v>
      </c>
      <c r="B110" s="164">
        <v>3349</v>
      </c>
      <c r="C110" s="164">
        <v>973</v>
      </c>
      <c r="D110" s="280">
        <f t="shared" si="2"/>
        <v>4322</v>
      </c>
      <c r="E110" s="272">
        <v>121995</v>
      </c>
      <c r="F110" s="284">
        <f t="shared" si="3"/>
        <v>35.42768146235502</v>
      </c>
      <c r="G110" s="122"/>
      <c r="H110" s="123"/>
      <c r="I110" s="123"/>
      <c r="J110" s="124"/>
    </row>
    <row r="111" spans="1:10" s="125" customFormat="1" ht="15.75" customHeight="1">
      <c r="A111" s="277" t="s">
        <v>192</v>
      </c>
      <c r="B111" s="164">
        <v>5</v>
      </c>
      <c r="C111" s="164">
        <v>8</v>
      </c>
      <c r="D111" s="280">
        <f t="shared" si="2"/>
        <v>13</v>
      </c>
      <c r="E111" s="282">
        <v>536</v>
      </c>
      <c r="F111" s="284">
        <f t="shared" si="3"/>
        <v>24.253731343283583</v>
      </c>
      <c r="G111" s="122"/>
      <c r="H111" s="123"/>
      <c r="I111" s="123"/>
      <c r="J111" s="124"/>
    </row>
    <row r="112" spans="1:10" s="125" customFormat="1" ht="15.75" customHeight="1">
      <c r="A112" s="277" t="s">
        <v>193</v>
      </c>
      <c r="B112" s="164">
        <v>116</v>
      </c>
      <c r="C112" s="164">
        <v>16</v>
      </c>
      <c r="D112" s="280">
        <f t="shared" si="2"/>
        <v>132</v>
      </c>
      <c r="E112" s="272">
        <v>4671</v>
      </c>
      <c r="F112" s="284">
        <f t="shared" si="3"/>
        <v>28.25947334617855</v>
      </c>
      <c r="G112" s="122"/>
      <c r="H112" s="123"/>
      <c r="I112" s="123"/>
      <c r="J112" s="124"/>
    </row>
    <row r="113" spans="1:10" s="125" customFormat="1" ht="15.75" customHeight="1">
      <c r="A113" s="277" t="s">
        <v>194</v>
      </c>
      <c r="B113" s="164">
        <v>68</v>
      </c>
      <c r="C113" s="164">
        <v>33</v>
      </c>
      <c r="D113" s="280">
        <f t="shared" si="2"/>
        <v>101</v>
      </c>
      <c r="E113" s="272">
        <v>2512</v>
      </c>
      <c r="F113" s="284">
        <f t="shared" si="3"/>
        <v>40.20700636942675</v>
      </c>
      <c r="G113" s="122"/>
      <c r="H113" s="123"/>
      <c r="I113" s="123"/>
      <c r="J113" s="124"/>
    </row>
    <row r="114" spans="1:10" s="125" customFormat="1" ht="15.75" customHeight="1">
      <c r="A114" s="277" t="s">
        <v>195</v>
      </c>
      <c r="B114" s="164">
        <v>81</v>
      </c>
      <c r="C114" s="164">
        <v>36</v>
      </c>
      <c r="D114" s="280">
        <f t="shared" si="2"/>
        <v>117</v>
      </c>
      <c r="E114" s="272">
        <v>2870</v>
      </c>
      <c r="F114" s="284">
        <f t="shared" si="3"/>
        <v>40.76655052264808</v>
      </c>
      <c r="G114" s="122"/>
      <c r="H114" s="123"/>
      <c r="I114" s="123"/>
      <c r="J114" s="124"/>
    </row>
    <row r="115" spans="1:10" s="125" customFormat="1" ht="15.75" customHeight="1">
      <c r="A115" s="277" t="s">
        <v>196</v>
      </c>
      <c r="B115" s="164">
        <v>9</v>
      </c>
      <c r="C115" s="164">
        <v>8</v>
      </c>
      <c r="D115" s="280">
        <f t="shared" si="2"/>
        <v>17</v>
      </c>
      <c r="E115" s="282">
        <v>842</v>
      </c>
      <c r="F115" s="284">
        <f t="shared" si="3"/>
        <v>20.19002375296912</v>
      </c>
      <c r="G115" s="122"/>
      <c r="H115" s="123"/>
      <c r="I115" s="123"/>
      <c r="J115" s="124"/>
    </row>
    <row r="116" spans="1:10" s="125" customFormat="1" ht="15.75" customHeight="1">
      <c r="A116" s="277" t="s">
        <v>197</v>
      </c>
      <c r="B116" s="164">
        <v>3</v>
      </c>
      <c r="C116" s="164">
        <v>2</v>
      </c>
      <c r="D116" s="280">
        <f t="shared" si="2"/>
        <v>5</v>
      </c>
      <c r="E116" s="282">
        <v>173</v>
      </c>
      <c r="F116" s="284">
        <f t="shared" si="3"/>
        <v>28.90173410404624</v>
      </c>
      <c r="G116" s="122"/>
      <c r="H116" s="123"/>
      <c r="I116" s="123"/>
      <c r="J116" s="124"/>
    </row>
    <row r="117" spans="1:10" s="125" customFormat="1" ht="15.75" customHeight="1">
      <c r="A117" s="277" t="s">
        <v>198</v>
      </c>
      <c r="B117" s="164">
        <v>2</v>
      </c>
      <c r="C117" s="164">
        <v>3</v>
      </c>
      <c r="D117" s="280">
        <f t="shared" si="2"/>
        <v>5</v>
      </c>
      <c r="E117" s="282">
        <v>213</v>
      </c>
      <c r="F117" s="284">
        <f t="shared" si="3"/>
        <v>23.474178403755868</v>
      </c>
      <c r="G117" s="122"/>
      <c r="H117" s="123"/>
      <c r="I117" s="123"/>
      <c r="J117" s="124"/>
    </row>
    <row r="118" spans="1:10" s="125" customFormat="1" ht="15.75" customHeight="1">
      <c r="A118" s="277" t="s">
        <v>199</v>
      </c>
      <c r="B118" s="164">
        <v>915</v>
      </c>
      <c r="C118" s="164">
        <v>355</v>
      </c>
      <c r="D118" s="280">
        <f t="shared" si="2"/>
        <v>1270</v>
      </c>
      <c r="E118" s="272">
        <v>45643</v>
      </c>
      <c r="F118" s="284">
        <f t="shared" si="3"/>
        <v>27.824639046513155</v>
      </c>
      <c r="G118" s="122"/>
      <c r="H118" s="123"/>
      <c r="I118" s="123"/>
      <c r="J118" s="124"/>
    </row>
    <row r="119" spans="1:10" s="125" customFormat="1" ht="15.75" customHeight="1">
      <c r="A119" s="278" t="s">
        <v>200</v>
      </c>
      <c r="B119" s="272">
        <v>1596</v>
      </c>
      <c r="C119" s="164">
        <v>847</v>
      </c>
      <c r="D119" s="280">
        <f t="shared" si="2"/>
        <v>2443</v>
      </c>
      <c r="E119" s="272">
        <v>82916</v>
      </c>
      <c r="F119" s="284">
        <f t="shared" si="3"/>
        <v>29.46355347580684</v>
      </c>
      <c r="G119" s="122"/>
      <c r="H119" s="123"/>
      <c r="I119" s="123"/>
      <c r="J119" s="124"/>
    </row>
    <row r="120" spans="1:10" s="125" customFormat="1" ht="15.75" customHeight="1">
      <c r="A120" s="277" t="s">
        <v>201</v>
      </c>
      <c r="B120" s="164">
        <v>14</v>
      </c>
      <c r="C120" s="164">
        <v>2</v>
      </c>
      <c r="D120" s="280">
        <f t="shared" si="2"/>
        <v>16</v>
      </c>
      <c r="E120" s="282">
        <v>987</v>
      </c>
      <c r="F120" s="284">
        <f t="shared" si="3"/>
        <v>16.210739614994935</v>
      </c>
      <c r="G120" s="122"/>
      <c r="H120" s="123"/>
      <c r="I120" s="123"/>
      <c r="J120" s="124"/>
    </row>
    <row r="121" spans="1:10" s="125" customFormat="1" ht="15.75" customHeight="1">
      <c r="A121" s="277" t="s">
        <v>202</v>
      </c>
      <c r="B121" s="271">
        <v>2</v>
      </c>
      <c r="C121" s="164">
        <v>1</v>
      </c>
      <c r="D121" s="280">
        <f t="shared" si="2"/>
        <v>3</v>
      </c>
      <c r="E121" s="282">
        <v>129</v>
      </c>
      <c r="F121" s="284">
        <f t="shared" si="3"/>
        <v>23.25581395348837</v>
      </c>
      <c r="G121" s="122"/>
      <c r="H121" s="123"/>
      <c r="I121" s="123"/>
      <c r="J121" s="124"/>
    </row>
    <row r="122" spans="1:10" s="125" customFormat="1" ht="15.75" customHeight="1">
      <c r="A122" s="277" t="s">
        <v>203</v>
      </c>
      <c r="B122" s="164">
        <v>1</v>
      </c>
      <c r="C122" s="164"/>
      <c r="D122" s="280">
        <f t="shared" si="2"/>
        <v>1</v>
      </c>
      <c r="E122" s="282">
        <v>102</v>
      </c>
      <c r="F122" s="284">
        <f t="shared" si="3"/>
        <v>9.803921568627452</v>
      </c>
      <c r="G122" s="122"/>
      <c r="H122" s="123"/>
      <c r="I122" s="123"/>
      <c r="J122" s="124"/>
    </row>
    <row r="123" spans="1:10" s="125" customFormat="1" ht="15.75" customHeight="1">
      <c r="A123" s="277" t="s">
        <v>204</v>
      </c>
      <c r="B123" s="164">
        <v>7</v>
      </c>
      <c r="C123" s="164">
        <v>4</v>
      </c>
      <c r="D123" s="280">
        <f t="shared" si="2"/>
        <v>11</v>
      </c>
      <c r="E123" s="282">
        <v>645</v>
      </c>
      <c r="F123" s="284">
        <f t="shared" si="3"/>
        <v>17.05426356589147</v>
      </c>
      <c r="G123" s="122"/>
      <c r="H123" s="123"/>
      <c r="I123" s="123"/>
      <c r="J123" s="124"/>
    </row>
    <row r="124" spans="1:10" s="125" customFormat="1" ht="15.75" customHeight="1">
      <c r="A124" s="277" t="s">
        <v>205</v>
      </c>
      <c r="B124" s="164">
        <v>58</v>
      </c>
      <c r="C124" s="164">
        <v>18</v>
      </c>
      <c r="D124" s="280">
        <f t="shared" si="2"/>
        <v>76</v>
      </c>
      <c r="E124" s="272">
        <v>3010</v>
      </c>
      <c r="F124" s="284">
        <f t="shared" si="3"/>
        <v>25.249169435215947</v>
      </c>
      <c r="G124" s="122"/>
      <c r="H124" s="123"/>
      <c r="I124" s="123"/>
      <c r="J124" s="124"/>
    </row>
    <row r="125" spans="1:10" s="125" customFormat="1" ht="15.75" customHeight="1">
      <c r="A125" s="277" t="s">
        <v>206</v>
      </c>
      <c r="B125" s="164">
        <v>32</v>
      </c>
      <c r="C125" s="164">
        <v>12</v>
      </c>
      <c r="D125" s="280">
        <f t="shared" si="2"/>
        <v>44</v>
      </c>
      <c r="E125" s="272">
        <v>1985</v>
      </c>
      <c r="F125" s="284">
        <f t="shared" si="3"/>
        <v>22.166246851385388</v>
      </c>
      <c r="G125" s="122"/>
      <c r="H125" s="123"/>
      <c r="I125" s="123"/>
      <c r="J125" s="124"/>
    </row>
    <row r="126" spans="1:10" s="125" customFormat="1" ht="15.75" customHeight="1">
      <c r="A126" s="277" t="s">
        <v>207</v>
      </c>
      <c r="B126" s="164">
        <v>5</v>
      </c>
      <c r="C126" s="164">
        <v>5</v>
      </c>
      <c r="D126" s="280">
        <f t="shared" si="2"/>
        <v>10</v>
      </c>
      <c r="E126" s="282">
        <v>282</v>
      </c>
      <c r="F126" s="284">
        <f t="shared" si="3"/>
        <v>35.46099290780142</v>
      </c>
      <c r="G126" s="122"/>
      <c r="H126" s="123"/>
      <c r="I126" s="123"/>
      <c r="J126" s="124"/>
    </row>
    <row r="127" spans="1:10" s="125" customFormat="1" ht="15.75" customHeight="1">
      <c r="A127" s="277" t="s">
        <v>208</v>
      </c>
      <c r="B127" s="164">
        <v>11</v>
      </c>
      <c r="C127" s="164">
        <v>11</v>
      </c>
      <c r="D127" s="280">
        <f t="shared" si="2"/>
        <v>22</v>
      </c>
      <c r="E127" s="282">
        <v>655</v>
      </c>
      <c r="F127" s="284">
        <f t="shared" si="3"/>
        <v>33.587786259541986</v>
      </c>
      <c r="G127" s="122"/>
      <c r="H127" s="123"/>
      <c r="I127" s="123"/>
      <c r="J127" s="124"/>
    </row>
    <row r="128" spans="1:10" s="125" customFormat="1" ht="15.75" customHeight="1">
      <c r="A128" s="277" t="s">
        <v>209</v>
      </c>
      <c r="B128" s="164">
        <v>1329</v>
      </c>
      <c r="C128" s="164">
        <v>244</v>
      </c>
      <c r="D128" s="280">
        <f t="shared" si="2"/>
        <v>1573</v>
      </c>
      <c r="E128" s="272">
        <v>72896</v>
      </c>
      <c r="F128" s="284">
        <f t="shared" si="3"/>
        <v>21.578687445127304</v>
      </c>
      <c r="G128" s="122"/>
      <c r="H128" s="123"/>
      <c r="I128" s="123"/>
      <c r="J128" s="124"/>
    </row>
    <row r="129" spans="1:10" s="125" customFormat="1" ht="15.75" customHeight="1">
      <c r="A129" s="277" t="s">
        <v>210</v>
      </c>
      <c r="B129" s="164">
        <v>107</v>
      </c>
      <c r="C129" s="271">
        <v>28</v>
      </c>
      <c r="D129" s="280">
        <f>SUM(B129:C129)</f>
        <v>135</v>
      </c>
      <c r="E129" s="272">
        <v>3991</v>
      </c>
      <c r="F129" s="284">
        <f>D129/E129*1000</f>
        <v>33.82610874467552</v>
      </c>
      <c r="G129" s="122"/>
      <c r="H129" s="123"/>
      <c r="I129" s="123"/>
      <c r="J129" s="124"/>
    </row>
    <row r="130" spans="1:10" s="125" customFormat="1" ht="15.75" customHeight="1">
      <c r="A130" s="277" t="s">
        <v>211</v>
      </c>
      <c r="B130" s="164"/>
      <c r="C130" s="164">
        <v>3</v>
      </c>
      <c r="D130" s="280">
        <f>SUM(B130:C130)</f>
        <v>3</v>
      </c>
      <c r="E130" s="282">
        <v>103</v>
      </c>
      <c r="F130" s="284">
        <f>D130/E130*1000</f>
        <v>29.12621359223301</v>
      </c>
      <c r="G130" s="122"/>
      <c r="H130" s="123"/>
      <c r="I130" s="123"/>
      <c r="J130" s="124"/>
    </row>
    <row r="131" spans="1:10" s="125" customFormat="1" ht="15.75" customHeight="1">
      <c r="A131" s="277" t="s">
        <v>212</v>
      </c>
      <c r="B131" s="271">
        <v>3</v>
      </c>
      <c r="C131" s="164"/>
      <c r="D131" s="280">
        <f t="shared" si="2"/>
        <v>3</v>
      </c>
      <c r="E131" s="282">
        <v>66</v>
      </c>
      <c r="F131" s="284">
        <f t="shared" si="3"/>
        <v>45.45454545454545</v>
      </c>
      <c r="G131" s="122"/>
      <c r="H131" s="123"/>
      <c r="I131" s="123"/>
      <c r="J131" s="124"/>
    </row>
    <row r="132" spans="1:10" s="125" customFormat="1" ht="15.75" customHeight="1">
      <c r="A132" s="277" t="s">
        <v>213</v>
      </c>
      <c r="B132" s="164">
        <v>1363</v>
      </c>
      <c r="C132" s="164">
        <v>592</v>
      </c>
      <c r="D132" s="280">
        <f t="shared" si="2"/>
        <v>1955</v>
      </c>
      <c r="E132" s="272">
        <v>89151</v>
      </c>
      <c r="F132" s="284">
        <f t="shared" si="3"/>
        <v>21.929086605870936</v>
      </c>
      <c r="G132" s="122"/>
      <c r="H132" s="123"/>
      <c r="I132" s="123"/>
      <c r="J132" s="124"/>
    </row>
    <row r="133" spans="1:10" s="125" customFormat="1" ht="15.75" customHeight="1">
      <c r="A133" s="277" t="s">
        <v>214</v>
      </c>
      <c r="B133" s="164">
        <v>7</v>
      </c>
      <c r="C133" s="164">
        <v>10</v>
      </c>
      <c r="D133" s="280">
        <f t="shared" si="2"/>
        <v>17</v>
      </c>
      <c r="E133" s="282">
        <v>466</v>
      </c>
      <c r="F133" s="284">
        <f t="shared" si="3"/>
        <v>36.48068669527897</v>
      </c>
      <c r="G133" s="122"/>
      <c r="H133" s="123"/>
      <c r="I133" s="123"/>
      <c r="J133" s="124"/>
    </row>
    <row r="134" spans="1:10" s="125" customFormat="1" ht="15.75" customHeight="1">
      <c r="A134" s="277" t="s">
        <v>215</v>
      </c>
      <c r="B134" s="164">
        <v>155</v>
      </c>
      <c r="C134" s="164">
        <v>44</v>
      </c>
      <c r="D134" s="280">
        <f t="shared" si="2"/>
        <v>199</v>
      </c>
      <c r="E134" s="272">
        <v>12425</v>
      </c>
      <c r="F134" s="284">
        <f t="shared" si="3"/>
        <v>16.016096579476862</v>
      </c>
      <c r="G134" s="122"/>
      <c r="H134" s="123"/>
      <c r="I134" s="123"/>
      <c r="J134" s="124"/>
    </row>
    <row r="135" spans="1:10" s="125" customFormat="1" ht="15.75" customHeight="1">
      <c r="A135" s="277" t="s">
        <v>216</v>
      </c>
      <c r="B135" s="164">
        <v>1118</v>
      </c>
      <c r="C135" s="164">
        <v>438</v>
      </c>
      <c r="D135" s="280">
        <f t="shared" si="2"/>
        <v>1556</v>
      </c>
      <c r="E135" s="272">
        <v>41380</v>
      </c>
      <c r="F135" s="284">
        <f t="shared" si="3"/>
        <v>37.60270662155631</v>
      </c>
      <c r="G135" s="122"/>
      <c r="H135" s="78"/>
      <c r="I135" s="78"/>
      <c r="J135" s="78"/>
    </row>
    <row r="136" spans="1:10" s="125" customFormat="1" ht="15.75" customHeight="1">
      <c r="A136" s="277" t="s">
        <v>217</v>
      </c>
      <c r="B136" s="164">
        <v>369</v>
      </c>
      <c r="C136" s="164">
        <v>187</v>
      </c>
      <c r="D136" s="280">
        <f t="shared" si="2"/>
        <v>556</v>
      </c>
      <c r="E136" s="272">
        <v>18447</v>
      </c>
      <c r="F136" s="284">
        <f t="shared" si="3"/>
        <v>30.14040223342549</v>
      </c>
      <c r="G136" s="122"/>
      <c r="H136" s="123"/>
      <c r="I136" s="123"/>
      <c r="J136" s="124"/>
    </row>
    <row r="137" spans="1:10" s="125" customFormat="1" ht="15.75" customHeight="1">
      <c r="A137" s="277" t="s">
        <v>218</v>
      </c>
      <c r="B137" s="164">
        <v>491</v>
      </c>
      <c r="C137" s="164">
        <v>118</v>
      </c>
      <c r="D137" s="280">
        <f t="shared" si="2"/>
        <v>609</v>
      </c>
      <c r="E137" s="272">
        <v>19224</v>
      </c>
      <c r="F137" s="284">
        <f t="shared" si="3"/>
        <v>31.679151061173535</v>
      </c>
      <c r="G137" s="122"/>
      <c r="H137" s="123"/>
      <c r="I137" s="123"/>
      <c r="J137" s="124"/>
    </row>
    <row r="138" spans="1:10" s="125" customFormat="1" ht="15.75" customHeight="1">
      <c r="A138" s="277" t="s">
        <v>219</v>
      </c>
      <c r="B138" s="164">
        <v>237</v>
      </c>
      <c r="C138" s="164">
        <v>104</v>
      </c>
      <c r="D138" s="280">
        <f aca="true" t="shared" si="4" ref="D138:D187">SUM(B138:C138)</f>
        <v>341</v>
      </c>
      <c r="E138" s="272">
        <v>8236</v>
      </c>
      <c r="F138" s="284">
        <f aca="true" t="shared" si="5" ref="F138:F188">D138/E138*1000</f>
        <v>41.403593977659064</v>
      </c>
      <c r="G138" s="122"/>
      <c r="H138" s="123"/>
      <c r="I138" s="123"/>
      <c r="J138" s="124"/>
    </row>
    <row r="139" spans="1:10" s="125" customFormat="1" ht="15.75" customHeight="1">
      <c r="A139" s="277" t="s">
        <v>220</v>
      </c>
      <c r="B139" s="164">
        <v>1888</v>
      </c>
      <c r="C139" s="164">
        <v>753</v>
      </c>
      <c r="D139" s="280">
        <f t="shared" si="4"/>
        <v>2641</v>
      </c>
      <c r="E139" s="272">
        <v>79825</v>
      </c>
      <c r="F139" s="284">
        <f t="shared" si="5"/>
        <v>33.08487316003758</v>
      </c>
      <c r="G139" s="122"/>
      <c r="H139" s="123"/>
      <c r="I139" s="123"/>
      <c r="J139" s="124"/>
    </row>
    <row r="140" spans="1:10" s="125" customFormat="1" ht="15.75" customHeight="1">
      <c r="A140" s="277" t="s">
        <v>221</v>
      </c>
      <c r="B140" s="164">
        <v>25</v>
      </c>
      <c r="C140" s="164">
        <v>8</v>
      </c>
      <c r="D140" s="280">
        <f t="shared" si="4"/>
        <v>33</v>
      </c>
      <c r="E140" s="272">
        <v>1152</v>
      </c>
      <c r="F140" s="284">
        <f t="shared" si="5"/>
        <v>28.645833333333332</v>
      </c>
      <c r="G140" s="122"/>
      <c r="H140" s="123"/>
      <c r="I140" s="123"/>
      <c r="J140" s="124"/>
    </row>
    <row r="141" spans="1:10" s="125" customFormat="1" ht="15.75" customHeight="1">
      <c r="A141" s="277" t="s">
        <v>222</v>
      </c>
      <c r="B141" s="164">
        <v>12</v>
      </c>
      <c r="C141" s="164">
        <v>3</v>
      </c>
      <c r="D141" s="280">
        <f t="shared" si="4"/>
        <v>15</v>
      </c>
      <c r="E141" s="282">
        <v>827</v>
      </c>
      <c r="F141" s="284">
        <f t="shared" si="5"/>
        <v>18.13784764207981</v>
      </c>
      <c r="G141" s="122"/>
      <c r="H141" s="123"/>
      <c r="I141" s="123"/>
      <c r="J141" s="124"/>
    </row>
    <row r="142" spans="1:10" s="125" customFormat="1" ht="15.75" customHeight="1">
      <c r="A142" s="277" t="s">
        <v>223</v>
      </c>
      <c r="B142" s="164">
        <v>51</v>
      </c>
      <c r="C142" s="164">
        <v>9</v>
      </c>
      <c r="D142" s="280">
        <f t="shared" si="4"/>
        <v>60</v>
      </c>
      <c r="E142" s="272">
        <v>2297</v>
      </c>
      <c r="F142" s="284">
        <f t="shared" si="5"/>
        <v>26.121027427078797</v>
      </c>
      <c r="G142" s="122"/>
      <c r="H142" s="123"/>
      <c r="I142" s="123"/>
      <c r="J142" s="124"/>
    </row>
    <row r="143" spans="1:10" s="125" customFormat="1" ht="15.75" customHeight="1">
      <c r="A143" s="277" t="s">
        <v>224</v>
      </c>
      <c r="B143" s="164">
        <v>2</v>
      </c>
      <c r="C143" s="164">
        <v>2</v>
      </c>
      <c r="D143" s="280">
        <f t="shared" si="4"/>
        <v>4</v>
      </c>
      <c r="E143" s="282">
        <v>102</v>
      </c>
      <c r="F143" s="284">
        <f t="shared" si="5"/>
        <v>39.21568627450981</v>
      </c>
      <c r="G143" s="122"/>
      <c r="H143" s="123"/>
      <c r="I143" s="123"/>
      <c r="J143" s="124"/>
    </row>
    <row r="144" spans="1:10" s="125" customFormat="1" ht="15.75" customHeight="1">
      <c r="A144" s="277" t="s">
        <v>225</v>
      </c>
      <c r="B144" s="164">
        <v>73</v>
      </c>
      <c r="C144" s="164">
        <v>23</v>
      </c>
      <c r="D144" s="280">
        <f t="shared" si="4"/>
        <v>96</v>
      </c>
      <c r="E144" s="272">
        <v>3515</v>
      </c>
      <c r="F144" s="284">
        <f t="shared" si="5"/>
        <v>27.311522048364154</v>
      </c>
      <c r="G144" s="122"/>
      <c r="H144" s="123"/>
      <c r="I144" s="123"/>
      <c r="J144" s="124"/>
    </row>
    <row r="145" spans="1:10" s="125" customFormat="1" ht="15.75" customHeight="1">
      <c r="A145" s="277" t="s">
        <v>226</v>
      </c>
      <c r="B145" s="164">
        <v>149</v>
      </c>
      <c r="C145" s="164">
        <v>45</v>
      </c>
      <c r="D145" s="280">
        <f t="shared" si="4"/>
        <v>194</v>
      </c>
      <c r="E145" s="272">
        <v>8808</v>
      </c>
      <c r="F145" s="284">
        <f t="shared" si="5"/>
        <v>22.025431425976386</v>
      </c>
      <c r="G145" s="122"/>
      <c r="H145" s="123"/>
      <c r="I145" s="123"/>
      <c r="J145" s="124"/>
    </row>
    <row r="146" spans="1:10" s="125" customFormat="1" ht="15.75" customHeight="1">
      <c r="A146" s="277" t="s">
        <v>227</v>
      </c>
      <c r="B146" s="164">
        <v>1</v>
      </c>
      <c r="C146" s="164">
        <v>1</v>
      </c>
      <c r="D146" s="280">
        <f t="shared" si="4"/>
        <v>2</v>
      </c>
      <c r="E146" s="282">
        <v>99</v>
      </c>
      <c r="F146" s="284">
        <f t="shared" si="5"/>
        <v>20.202020202020204</v>
      </c>
      <c r="G146" s="122"/>
      <c r="H146" s="123"/>
      <c r="I146" s="123"/>
      <c r="J146" s="124"/>
    </row>
    <row r="147" spans="1:10" s="125" customFormat="1" ht="15.75" customHeight="1">
      <c r="A147" s="277" t="s">
        <v>228</v>
      </c>
      <c r="B147" s="164">
        <v>172</v>
      </c>
      <c r="C147" s="164">
        <v>63</v>
      </c>
      <c r="D147" s="280">
        <f t="shared" si="4"/>
        <v>235</v>
      </c>
      <c r="E147" s="272">
        <v>8505</v>
      </c>
      <c r="F147" s="284">
        <f t="shared" si="5"/>
        <v>27.630805408583186</v>
      </c>
      <c r="G147" s="122"/>
      <c r="H147" s="123"/>
      <c r="I147" s="123"/>
      <c r="J147" s="124"/>
    </row>
    <row r="148" spans="1:10" s="125" customFormat="1" ht="15.75" customHeight="1">
      <c r="A148" s="277" t="s">
        <v>229</v>
      </c>
      <c r="B148" s="164">
        <v>61</v>
      </c>
      <c r="C148" s="164">
        <v>25</v>
      </c>
      <c r="D148" s="280">
        <f t="shared" si="4"/>
        <v>86</v>
      </c>
      <c r="E148" s="272">
        <v>3110</v>
      </c>
      <c r="F148" s="284">
        <f t="shared" si="5"/>
        <v>27.65273311897106</v>
      </c>
      <c r="G148" s="122"/>
      <c r="H148" s="123"/>
      <c r="I148" s="123"/>
      <c r="J148" s="124"/>
    </row>
    <row r="149" spans="1:10" s="125" customFormat="1" ht="15.75" customHeight="1">
      <c r="A149" s="277" t="s">
        <v>230</v>
      </c>
      <c r="B149" s="164">
        <v>63</v>
      </c>
      <c r="C149" s="164">
        <v>32</v>
      </c>
      <c r="D149" s="280">
        <f t="shared" si="4"/>
        <v>95</v>
      </c>
      <c r="E149" s="272">
        <v>2605</v>
      </c>
      <c r="F149" s="284">
        <f t="shared" si="5"/>
        <v>36.468330134357004</v>
      </c>
      <c r="G149" s="122"/>
      <c r="H149" s="123"/>
      <c r="I149" s="123"/>
      <c r="J149" s="124"/>
    </row>
    <row r="150" spans="1:10" s="125" customFormat="1" ht="15.75" customHeight="1">
      <c r="A150" s="277" t="s">
        <v>231</v>
      </c>
      <c r="B150" s="164">
        <v>26</v>
      </c>
      <c r="C150" s="164">
        <v>10</v>
      </c>
      <c r="D150" s="280">
        <f t="shared" si="4"/>
        <v>36</v>
      </c>
      <c r="E150" s="272">
        <v>1184</v>
      </c>
      <c r="F150" s="284">
        <f t="shared" si="5"/>
        <v>30.405405405405407</v>
      </c>
      <c r="G150" s="122"/>
      <c r="H150" s="123"/>
      <c r="I150" s="123"/>
      <c r="J150" s="124"/>
    </row>
    <row r="151" spans="1:10" s="125" customFormat="1" ht="15.75" customHeight="1">
      <c r="A151" s="277" t="s">
        <v>232</v>
      </c>
      <c r="B151" s="164">
        <v>3408</v>
      </c>
      <c r="C151" s="164">
        <v>1192</v>
      </c>
      <c r="D151" s="280">
        <f t="shared" si="4"/>
        <v>4600</v>
      </c>
      <c r="E151" s="272">
        <v>122589</v>
      </c>
      <c r="F151" s="284">
        <f t="shared" si="5"/>
        <v>37.52375824910881</v>
      </c>
      <c r="G151" s="122"/>
      <c r="H151" s="123"/>
      <c r="I151" s="123"/>
      <c r="J151" s="124"/>
    </row>
    <row r="152" spans="1:10" s="125" customFormat="1" ht="15.75" customHeight="1">
      <c r="A152" s="277" t="s">
        <v>233</v>
      </c>
      <c r="B152" s="164">
        <v>160</v>
      </c>
      <c r="C152" s="164">
        <v>48</v>
      </c>
      <c r="D152" s="280">
        <f t="shared" si="4"/>
        <v>208</v>
      </c>
      <c r="E152" s="272">
        <v>7298</v>
      </c>
      <c r="F152" s="284">
        <f t="shared" si="5"/>
        <v>28.50095916689504</v>
      </c>
      <c r="G152" s="122"/>
      <c r="H152" s="123"/>
      <c r="I152" s="123"/>
      <c r="J152" s="124"/>
    </row>
    <row r="153" spans="1:10" s="125" customFormat="1" ht="15.75" customHeight="1">
      <c r="A153" s="277" t="s">
        <v>234</v>
      </c>
      <c r="B153" s="164">
        <v>77</v>
      </c>
      <c r="C153" s="164">
        <v>27</v>
      </c>
      <c r="D153" s="280">
        <f t="shared" si="4"/>
        <v>104</v>
      </c>
      <c r="E153" s="272">
        <v>4148</v>
      </c>
      <c r="F153" s="284">
        <f t="shared" si="5"/>
        <v>25.07232401157184</v>
      </c>
      <c r="G153" s="122"/>
      <c r="H153" s="123"/>
      <c r="I153" s="123"/>
      <c r="J153" s="124"/>
    </row>
    <row r="154" spans="1:10" s="125" customFormat="1" ht="15.75" customHeight="1">
      <c r="A154" s="277" t="s">
        <v>235</v>
      </c>
      <c r="B154" s="164">
        <v>98</v>
      </c>
      <c r="C154" s="164">
        <v>50</v>
      </c>
      <c r="D154" s="280">
        <f t="shared" si="4"/>
        <v>148</v>
      </c>
      <c r="E154" s="272">
        <v>4918</v>
      </c>
      <c r="F154" s="284">
        <f t="shared" si="5"/>
        <v>30.093533956893047</v>
      </c>
      <c r="G154" s="122"/>
      <c r="H154" s="123"/>
      <c r="I154" s="123"/>
      <c r="J154" s="124"/>
    </row>
    <row r="155" spans="1:10" s="125" customFormat="1" ht="15.75" customHeight="1">
      <c r="A155" s="277" t="s">
        <v>236</v>
      </c>
      <c r="B155" s="164">
        <v>321</v>
      </c>
      <c r="C155" s="164">
        <v>145</v>
      </c>
      <c r="D155" s="280">
        <f t="shared" si="4"/>
        <v>466</v>
      </c>
      <c r="E155" s="272">
        <v>22354</v>
      </c>
      <c r="F155" s="284">
        <f t="shared" si="5"/>
        <v>20.846380960901854</v>
      </c>
      <c r="G155" s="122"/>
      <c r="H155" s="123"/>
      <c r="I155" s="123"/>
      <c r="J155" s="124"/>
    </row>
    <row r="156" spans="1:10" s="125" customFormat="1" ht="15.75" customHeight="1">
      <c r="A156" s="277" t="s">
        <v>237</v>
      </c>
      <c r="B156" s="164">
        <v>8</v>
      </c>
      <c r="C156" s="164">
        <v>9</v>
      </c>
      <c r="D156" s="280">
        <f t="shared" si="4"/>
        <v>17</v>
      </c>
      <c r="E156" s="282">
        <v>861</v>
      </c>
      <c r="F156" s="284">
        <f t="shared" si="5"/>
        <v>19.744483159117305</v>
      </c>
      <c r="G156" s="122"/>
      <c r="H156" s="123"/>
      <c r="I156" s="123"/>
      <c r="J156" s="124"/>
    </row>
    <row r="157" spans="1:10" s="125" customFormat="1" ht="15.75" customHeight="1">
      <c r="A157" s="277" t="s">
        <v>238</v>
      </c>
      <c r="B157" s="164">
        <v>177</v>
      </c>
      <c r="C157" s="164">
        <v>50</v>
      </c>
      <c r="D157" s="280">
        <f t="shared" si="4"/>
        <v>227</v>
      </c>
      <c r="E157" s="272">
        <v>7941</v>
      </c>
      <c r="F157" s="284">
        <f t="shared" si="5"/>
        <v>28.58582042563909</v>
      </c>
      <c r="G157" s="122"/>
      <c r="H157" s="123"/>
      <c r="I157" s="123"/>
      <c r="J157" s="124"/>
    </row>
    <row r="158" spans="1:10" s="125" customFormat="1" ht="15.75" customHeight="1">
      <c r="A158" s="277" t="s">
        <v>239</v>
      </c>
      <c r="B158" s="164">
        <v>771</v>
      </c>
      <c r="C158" s="164">
        <v>345</v>
      </c>
      <c r="D158" s="280">
        <f t="shared" si="4"/>
        <v>1116</v>
      </c>
      <c r="E158" s="272">
        <v>41065</v>
      </c>
      <c r="F158" s="284">
        <f t="shared" si="5"/>
        <v>27.176427614757092</v>
      </c>
      <c r="G158" s="126"/>
      <c r="H158" s="123"/>
      <c r="I158" s="123"/>
      <c r="J158" s="124"/>
    </row>
    <row r="159" spans="1:10" s="125" customFormat="1" ht="15.75" customHeight="1">
      <c r="A159" s="277" t="s">
        <v>240</v>
      </c>
      <c r="B159" s="164">
        <v>33</v>
      </c>
      <c r="C159" s="164">
        <v>7</v>
      </c>
      <c r="D159" s="280">
        <f t="shared" si="4"/>
        <v>40</v>
      </c>
      <c r="E159" s="282">
        <v>679</v>
      </c>
      <c r="F159" s="284">
        <f t="shared" si="5"/>
        <v>58.910162002945505</v>
      </c>
      <c r="G159" s="122"/>
      <c r="H159" s="123"/>
      <c r="I159" s="123"/>
      <c r="J159" s="124"/>
    </row>
    <row r="160" spans="1:10" s="125" customFormat="1" ht="15.75" customHeight="1">
      <c r="A160" s="277" t="s">
        <v>241</v>
      </c>
      <c r="B160" s="164">
        <v>28</v>
      </c>
      <c r="C160" s="164">
        <v>5</v>
      </c>
      <c r="D160" s="280">
        <f t="shared" si="4"/>
        <v>33</v>
      </c>
      <c r="E160" s="272">
        <v>1360</v>
      </c>
      <c r="F160" s="284">
        <f t="shared" si="5"/>
        <v>24.264705882352942</v>
      </c>
      <c r="G160" s="122"/>
      <c r="H160" s="123"/>
      <c r="I160" s="123"/>
      <c r="J160" s="124"/>
    </row>
    <row r="161" spans="1:10" s="125" customFormat="1" ht="15.75" customHeight="1">
      <c r="A161" s="277" t="s">
        <v>242</v>
      </c>
      <c r="B161" s="164">
        <v>21</v>
      </c>
      <c r="C161" s="164">
        <v>10</v>
      </c>
      <c r="D161" s="280">
        <f t="shared" si="4"/>
        <v>31</v>
      </c>
      <c r="E161" s="282">
        <v>879</v>
      </c>
      <c r="F161" s="284">
        <f t="shared" si="5"/>
        <v>35.267349260523325</v>
      </c>
      <c r="G161" s="122"/>
      <c r="H161" s="123"/>
      <c r="I161" s="127"/>
      <c r="J161" s="128"/>
    </row>
    <row r="162" spans="1:10" s="125" customFormat="1" ht="15.75" customHeight="1">
      <c r="A162" s="277" t="s">
        <v>243</v>
      </c>
      <c r="B162" s="164">
        <v>22</v>
      </c>
      <c r="C162" s="164">
        <v>7</v>
      </c>
      <c r="D162" s="280">
        <f t="shared" si="4"/>
        <v>29</v>
      </c>
      <c r="E162" s="282">
        <v>972</v>
      </c>
      <c r="F162" s="284">
        <f t="shared" si="5"/>
        <v>29.835390946502056</v>
      </c>
      <c r="G162" s="122"/>
      <c r="H162" s="123"/>
      <c r="I162" s="129"/>
      <c r="J162" s="130"/>
    </row>
    <row r="163" spans="1:10" s="125" customFormat="1" ht="15.75" customHeight="1">
      <c r="A163" s="277" t="s">
        <v>244</v>
      </c>
      <c r="B163" s="164">
        <v>26</v>
      </c>
      <c r="C163" s="164">
        <v>12</v>
      </c>
      <c r="D163" s="280">
        <f t="shared" si="4"/>
        <v>38</v>
      </c>
      <c r="E163" s="282">
        <v>861</v>
      </c>
      <c r="F163" s="284">
        <f t="shared" si="5"/>
        <v>44.134727061556326</v>
      </c>
      <c r="G163" s="122"/>
      <c r="H163" s="123"/>
      <c r="I163" s="129"/>
      <c r="J163" s="130"/>
    </row>
    <row r="164" spans="1:10" s="125" customFormat="1" ht="15.75" customHeight="1">
      <c r="A164" s="277" t="s">
        <v>245</v>
      </c>
      <c r="B164" s="164">
        <v>216</v>
      </c>
      <c r="C164" s="164">
        <v>81</v>
      </c>
      <c r="D164" s="280">
        <f t="shared" si="4"/>
        <v>297</v>
      </c>
      <c r="E164" s="272">
        <v>11545</v>
      </c>
      <c r="F164" s="284">
        <f t="shared" si="5"/>
        <v>25.725422260718926</v>
      </c>
      <c r="G164" s="122"/>
      <c r="H164" s="123"/>
      <c r="I164" s="129"/>
      <c r="J164" s="130"/>
    </row>
    <row r="165" spans="1:10" s="125" customFormat="1" ht="15.75" customHeight="1">
      <c r="A165" s="277" t="s">
        <v>246</v>
      </c>
      <c r="B165" s="164">
        <v>1420</v>
      </c>
      <c r="C165" s="164">
        <v>422</v>
      </c>
      <c r="D165" s="280">
        <f t="shared" si="4"/>
        <v>1842</v>
      </c>
      <c r="E165" s="272">
        <v>68418</v>
      </c>
      <c r="F165" s="284">
        <f t="shared" si="5"/>
        <v>26.92273962992195</v>
      </c>
      <c r="G165" s="122"/>
      <c r="H165" s="123"/>
      <c r="I165" s="129"/>
      <c r="J165" s="130"/>
    </row>
    <row r="166" spans="1:10" s="125" customFormat="1" ht="15.75" customHeight="1">
      <c r="A166" s="277" t="s">
        <v>247</v>
      </c>
      <c r="B166" s="164">
        <v>48</v>
      </c>
      <c r="C166" s="164">
        <v>20</v>
      </c>
      <c r="D166" s="280">
        <f t="shared" si="4"/>
        <v>68</v>
      </c>
      <c r="E166" s="272">
        <v>3360</v>
      </c>
      <c r="F166" s="284">
        <f t="shared" si="5"/>
        <v>20.23809523809524</v>
      </c>
      <c r="G166" s="122"/>
      <c r="H166" s="123"/>
      <c r="I166" s="129"/>
      <c r="J166" s="130"/>
    </row>
    <row r="167" spans="1:10" s="125" customFormat="1" ht="15.75" customHeight="1">
      <c r="A167" s="277" t="s">
        <v>248</v>
      </c>
      <c r="B167" s="164">
        <v>7</v>
      </c>
      <c r="C167" s="164">
        <v>4</v>
      </c>
      <c r="D167" s="280">
        <f t="shared" si="4"/>
        <v>11</v>
      </c>
      <c r="E167" s="282">
        <v>541</v>
      </c>
      <c r="F167" s="284">
        <f t="shared" si="5"/>
        <v>20.33271719038817</v>
      </c>
      <c r="G167" s="122"/>
      <c r="H167" s="123"/>
      <c r="I167" s="129"/>
      <c r="J167" s="130"/>
    </row>
    <row r="168" spans="1:10" s="125" customFormat="1" ht="15.75" customHeight="1">
      <c r="A168" s="277" t="s">
        <v>249</v>
      </c>
      <c r="B168" s="164">
        <v>73</v>
      </c>
      <c r="C168" s="164">
        <v>32</v>
      </c>
      <c r="D168" s="280">
        <f t="shared" si="4"/>
        <v>105</v>
      </c>
      <c r="E168" s="272">
        <v>4008</v>
      </c>
      <c r="F168" s="284">
        <f t="shared" si="5"/>
        <v>26.19760479041916</v>
      </c>
      <c r="G168" s="122"/>
      <c r="H168" s="123"/>
      <c r="I168" s="129"/>
      <c r="J168" s="130"/>
    </row>
    <row r="169" spans="1:10" s="125" customFormat="1" ht="15.75" customHeight="1">
      <c r="A169" s="277" t="s">
        <v>250</v>
      </c>
      <c r="B169" s="164">
        <v>64</v>
      </c>
      <c r="C169" s="164">
        <v>17</v>
      </c>
      <c r="D169" s="280">
        <f t="shared" si="4"/>
        <v>81</v>
      </c>
      <c r="E169" s="272">
        <v>2794</v>
      </c>
      <c r="F169" s="284">
        <f t="shared" si="5"/>
        <v>28.990694345025055</v>
      </c>
      <c r="G169" s="122"/>
      <c r="H169" s="123"/>
      <c r="I169" s="129"/>
      <c r="J169" s="130"/>
    </row>
    <row r="170" spans="1:10" s="125" customFormat="1" ht="15.75" customHeight="1">
      <c r="A170" s="277" t="s">
        <v>251</v>
      </c>
      <c r="B170" s="164">
        <v>7</v>
      </c>
      <c r="C170" s="164">
        <v>3</v>
      </c>
      <c r="D170" s="280">
        <f t="shared" si="4"/>
        <v>10</v>
      </c>
      <c r="E170" s="282">
        <v>437</v>
      </c>
      <c r="F170" s="284">
        <f t="shared" si="5"/>
        <v>22.88329519450801</v>
      </c>
      <c r="G170" s="122"/>
      <c r="H170" s="123"/>
      <c r="I170" s="129"/>
      <c r="J170" s="130"/>
    </row>
    <row r="171" spans="1:10" s="125" customFormat="1" ht="15.75" customHeight="1">
      <c r="A171" s="277" t="s">
        <v>252</v>
      </c>
      <c r="B171" s="164">
        <v>235</v>
      </c>
      <c r="C171" s="164">
        <v>47</v>
      </c>
      <c r="D171" s="280">
        <f t="shared" si="4"/>
        <v>282</v>
      </c>
      <c r="E171" s="272">
        <v>11793</v>
      </c>
      <c r="F171" s="284">
        <f t="shared" si="5"/>
        <v>23.912490460442637</v>
      </c>
      <c r="G171" s="122"/>
      <c r="H171" s="123"/>
      <c r="I171" s="129"/>
      <c r="J171" s="130"/>
    </row>
    <row r="172" spans="1:10" s="125" customFormat="1" ht="15.75" customHeight="1">
      <c r="A172" s="277" t="s">
        <v>253</v>
      </c>
      <c r="B172" s="164">
        <v>27</v>
      </c>
      <c r="C172" s="164">
        <v>9</v>
      </c>
      <c r="D172" s="280">
        <f t="shared" si="4"/>
        <v>36</v>
      </c>
      <c r="E172" s="272">
        <v>1760</v>
      </c>
      <c r="F172" s="284">
        <f t="shared" si="5"/>
        <v>20.454545454545453</v>
      </c>
      <c r="G172" s="122"/>
      <c r="H172" s="123"/>
      <c r="I172" s="129"/>
      <c r="J172" s="130"/>
    </row>
    <row r="173" spans="1:10" s="125" customFormat="1" ht="15.75" customHeight="1">
      <c r="A173" s="277" t="s">
        <v>254</v>
      </c>
      <c r="B173" s="164">
        <v>23</v>
      </c>
      <c r="C173" s="164">
        <v>11</v>
      </c>
      <c r="D173" s="280">
        <f t="shared" si="4"/>
        <v>34</v>
      </c>
      <c r="E173" s="272">
        <v>1860</v>
      </c>
      <c r="F173" s="284">
        <f t="shared" si="5"/>
        <v>18.27956989247312</v>
      </c>
      <c r="G173" s="122"/>
      <c r="H173" s="123"/>
      <c r="I173" s="129"/>
      <c r="J173" s="130"/>
    </row>
    <row r="174" spans="1:10" s="125" customFormat="1" ht="15.75" customHeight="1">
      <c r="A174" s="277" t="s">
        <v>255</v>
      </c>
      <c r="B174" s="164">
        <v>173</v>
      </c>
      <c r="C174" s="164">
        <v>71</v>
      </c>
      <c r="D174" s="280">
        <f t="shared" si="4"/>
        <v>244</v>
      </c>
      <c r="E174" s="272">
        <v>6456</v>
      </c>
      <c r="F174" s="284">
        <f t="shared" si="5"/>
        <v>37.79429987608427</v>
      </c>
      <c r="G174" s="122"/>
      <c r="H174" s="123"/>
      <c r="I174" s="129"/>
      <c r="J174" s="130"/>
    </row>
    <row r="175" spans="1:10" s="125" customFormat="1" ht="15.75" customHeight="1">
      <c r="A175" s="277" t="s">
        <v>256</v>
      </c>
      <c r="B175" s="164">
        <v>90</v>
      </c>
      <c r="C175" s="164">
        <v>42</v>
      </c>
      <c r="D175" s="280">
        <f t="shared" si="4"/>
        <v>132</v>
      </c>
      <c r="E175" s="272">
        <v>3530</v>
      </c>
      <c r="F175" s="284">
        <f t="shared" si="5"/>
        <v>37.39376770538244</v>
      </c>
      <c r="G175" s="122"/>
      <c r="H175" s="123"/>
      <c r="I175" s="129"/>
      <c r="J175" s="130"/>
    </row>
    <row r="176" spans="1:10" s="125" customFormat="1" ht="15.75" customHeight="1">
      <c r="A176" s="277" t="s">
        <v>257</v>
      </c>
      <c r="B176" s="164">
        <v>158</v>
      </c>
      <c r="C176" s="164">
        <v>43</v>
      </c>
      <c r="D176" s="280">
        <f t="shared" si="4"/>
        <v>201</v>
      </c>
      <c r="E176" s="272">
        <v>10465</v>
      </c>
      <c r="F176" s="284">
        <f t="shared" si="5"/>
        <v>19.206880076445294</v>
      </c>
      <c r="G176" s="122"/>
      <c r="H176" s="123"/>
      <c r="I176" s="129"/>
      <c r="J176" s="130"/>
    </row>
    <row r="177" spans="1:10" s="125" customFormat="1" ht="15.75" customHeight="1">
      <c r="A177" s="277" t="s">
        <v>258</v>
      </c>
      <c r="B177" s="164">
        <v>23</v>
      </c>
      <c r="C177" s="164">
        <v>8</v>
      </c>
      <c r="D177" s="280">
        <f t="shared" si="4"/>
        <v>31</v>
      </c>
      <c r="E177" s="282">
        <v>802</v>
      </c>
      <c r="F177" s="284">
        <f t="shared" si="5"/>
        <v>38.65336658354115</v>
      </c>
      <c r="G177" s="122"/>
      <c r="H177" s="123"/>
      <c r="I177" s="129"/>
      <c r="J177" s="130"/>
    </row>
    <row r="178" spans="1:10" s="125" customFormat="1" ht="15.75" customHeight="1">
      <c r="A178" s="277" t="s">
        <v>259</v>
      </c>
      <c r="B178" s="164">
        <v>59</v>
      </c>
      <c r="C178" s="164">
        <v>20</v>
      </c>
      <c r="D178" s="280">
        <f t="shared" si="4"/>
        <v>79</v>
      </c>
      <c r="E178" s="272">
        <v>2524</v>
      </c>
      <c r="F178" s="284">
        <f t="shared" si="5"/>
        <v>31.299524564183834</v>
      </c>
      <c r="G178" s="122"/>
      <c r="H178" s="123"/>
      <c r="I178" s="129"/>
      <c r="J178" s="130"/>
    </row>
    <row r="179" spans="1:10" s="125" customFormat="1" ht="15.75" customHeight="1">
      <c r="A179" s="277" t="s">
        <v>260</v>
      </c>
      <c r="B179" s="164">
        <v>15</v>
      </c>
      <c r="C179" s="164">
        <v>13</v>
      </c>
      <c r="D179" s="280">
        <f t="shared" si="4"/>
        <v>28</v>
      </c>
      <c r="E179" s="282">
        <v>1089</v>
      </c>
      <c r="F179" s="284">
        <f t="shared" si="5"/>
        <v>25.711662075298438</v>
      </c>
      <c r="G179" s="122"/>
      <c r="H179" s="123"/>
      <c r="I179" s="129"/>
      <c r="J179" s="130"/>
    </row>
    <row r="180" spans="1:10" s="125" customFormat="1" ht="15.75" customHeight="1">
      <c r="A180" s="277" t="s">
        <v>261</v>
      </c>
      <c r="B180" s="164">
        <v>304</v>
      </c>
      <c r="C180" s="164">
        <v>105</v>
      </c>
      <c r="D180" s="280">
        <f t="shared" si="4"/>
        <v>409</v>
      </c>
      <c r="E180" s="272">
        <v>17865</v>
      </c>
      <c r="F180" s="284">
        <f t="shared" si="5"/>
        <v>22.893926672264204</v>
      </c>
      <c r="G180" s="122"/>
      <c r="H180" s="123"/>
      <c r="I180" s="129"/>
      <c r="J180" s="130"/>
    </row>
    <row r="181" spans="1:10" s="125" customFormat="1" ht="15.75" customHeight="1">
      <c r="A181" s="277" t="s">
        <v>262</v>
      </c>
      <c r="B181" s="164">
        <v>36</v>
      </c>
      <c r="C181" s="164">
        <v>13</v>
      </c>
      <c r="D181" s="280">
        <f t="shared" si="4"/>
        <v>49</v>
      </c>
      <c r="E181" s="272">
        <v>1478</v>
      </c>
      <c r="F181" s="284">
        <f t="shared" si="5"/>
        <v>33.15290933694182</v>
      </c>
      <c r="G181" s="122"/>
      <c r="H181" s="123"/>
      <c r="I181" s="129"/>
      <c r="J181" s="130"/>
    </row>
    <row r="182" spans="1:10" s="125" customFormat="1" ht="15.75" customHeight="1">
      <c r="A182" s="277" t="s">
        <v>263</v>
      </c>
      <c r="B182" s="164">
        <v>225</v>
      </c>
      <c r="C182" s="164">
        <v>60</v>
      </c>
      <c r="D182" s="280">
        <f t="shared" si="4"/>
        <v>285</v>
      </c>
      <c r="E182" s="272">
        <v>16091</v>
      </c>
      <c r="F182" s="284">
        <f t="shared" si="5"/>
        <v>17.711764340314463</v>
      </c>
      <c r="G182" s="122"/>
      <c r="H182" s="123"/>
      <c r="I182" s="129"/>
      <c r="J182" s="130"/>
    </row>
    <row r="183" spans="1:10" s="125" customFormat="1" ht="15.75" customHeight="1">
      <c r="A183" s="277" t="s">
        <v>264</v>
      </c>
      <c r="B183" s="164">
        <v>34</v>
      </c>
      <c r="C183" s="164">
        <v>16</v>
      </c>
      <c r="D183" s="280">
        <f t="shared" si="4"/>
        <v>50</v>
      </c>
      <c r="E183" s="272">
        <v>2151</v>
      </c>
      <c r="F183" s="284">
        <f t="shared" si="5"/>
        <v>23.245002324500234</v>
      </c>
      <c r="G183" s="122"/>
      <c r="H183" s="123"/>
      <c r="I183" s="129"/>
      <c r="J183" s="130"/>
    </row>
    <row r="184" spans="1:10" s="125" customFormat="1" ht="15.75" customHeight="1">
      <c r="A184" s="277" t="s">
        <v>265</v>
      </c>
      <c r="B184" s="164">
        <v>222</v>
      </c>
      <c r="C184" s="164">
        <v>83</v>
      </c>
      <c r="D184" s="280">
        <f t="shared" si="4"/>
        <v>305</v>
      </c>
      <c r="E184" s="272">
        <v>7380</v>
      </c>
      <c r="F184" s="284">
        <f t="shared" si="5"/>
        <v>41.327913279132794</v>
      </c>
      <c r="G184" s="122"/>
      <c r="H184" s="123"/>
      <c r="I184" s="129"/>
      <c r="J184" s="130"/>
    </row>
    <row r="185" spans="1:10" s="125" customFormat="1" ht="15.75" customHeight="1">
      <c r="A185" s="277" t="s">
        <v>266</v>
      </c>
      <c r="B185" s="164">
        <v>555</v>
      </c>
      <c r="C185" s="164">
        <v>293</v>
      </c>
      <c r="D185" s="280">
        <f t="shared" si="4"/>
        <v>848</v>
      </c>
      <c r="E185" s="272">
        <v>26646</v>
      </c>
      <c r="F185" s="284">
        <f t="shared" si="5"/>
        <v>31.824664114688886</v>
      </c>
      <c r="G185" s="122"/>
      <c r="H185" s="123"/>
      <c r="I185" s="129"/>
      <c r="J185" s="130"/>
    </row>
    <row r="186" spans="1:10" s="125" customFormat="1" ht="15.75" customHeight="1">
      <c r="A186" s="277" t="s">
        <v>267</v>
      </c>
      <c r="B186" s="164">
        <v>5</v>
      </c>
      <c r="C186" s="164"/>
      <c r="D186" s="280">
        <f t="shared" si="4"/>
        <v>5</v>
      </c>
      <c r="E186" s="282">
        <v>288</v>
      </c>
      <c r="F186" s="284">
        <f t="shared" si="5"/>
        <v>17.36111111111111</v>
      </c>
      <c r="G186" s="122"/>
      <c r="H186" s="123"/>
      <c r="I186" s="129"/>
      <c r="J186" s="130"/>
    </row>
    <row r="187" spans="1:10" ht="15.75" customHeight="1">
      <c r="A187" s="277" t="s">
        <v>268</v>
      </c>
      <c r="B187" s="164">
        <v>36</v>
      </c>
      <c r="C187" s="164">
        <v>15</v>
      </c>
      <c r="D187" s="280">
        <f t="shared" si="4"/>
        <v>51</v>
      </c>
      <c r="E187" s="272">
        <v>1513</v>
      </c>
      <c r="F187" s="284">
        <f t="shared" si="5"/>
        <v>33.70786516853933</v>
      </c>
      <c r="G187" s="88"/>
      <c r="H187" s="123"/>
      <c r="I187" s="129"/>
      <c r="J187" s="130"/>
    </row>
    <row r="188" spans="1:10" ht="15.75" customHeight="1" thickBot="1">
      <c r="A188" s="279" t="s">
        <v>17</v>
      </c>
      <c r="B188" s="273">
        <f>SUM(B9:B187)</f>
        <v>174454</v>
      </c>
      <c r="C188" s="275">
        <f>SUM(C9:C187)</f>
        <v>101765</v>
      </c>
      <c r="D188" s="281">
        <f>SUM(D9:D187)</f>
        <v>276219</v>
      </c>
      <c r="E188" s="283">
        <f>SUM(E9:E187)</f>
        <v>6489680</v>
      </c>
      <c r="F188" s="285">
        <f t="shared" si="5"/>
        <v>42.56280741115125</v>
      </c>
      <c r="G188" s="88"/>
      <c r="H188" s="123"/>
      <c r="I188" s="129"/>
      <c r="J188" s="130"/>
    </row>
    <row r="189" spans="1:10" s="118" customFormat="1" ht="15.75" customHeight="1">
      <c r="A189" s="133"/>
      <c r="B189" s="274"/>
      <c r="C189" s="116"/>
      <c r="D189" s="116"/>
      <c r="E189" s="134"/>
      <c r="F189" s="134"/>
      <c r="G189" s="88"/>
      <c r="H189" s="123"/>
      <c r="I189" s="129"/>
      <c r="J189" s="130"/>
    </row>
    <row r="190" spans="1:11" s="25" customFormat="1" ht="14.25">
      <c r="A190" s="350" t="s">
        <v>295</v>
      </c>
      <c r="B190" s="351"/>
      <c r="C190" s="351"/>
      <c r="D190" s="351"/>
      <c r="E190" s="351"/>
      <c r="F190" s="351"/>
      <c r="G190" s="351"/>
      <c r="H190" s="351"/>
      <c r="I190" s="351"/>
      <c r="J190" s="351"/>
      <c r="K190" s="351"/>
    </row>
    <row r="191" spans="1:10" s="25" customFormat="1" ht="14.25">
      <c r="A191" s="350" t="s">
        <v>282</v>
      </c>
      <c r="B191" s="350"/>
      <c r="C191" s="350"/>
      <c r="D191" s="350"/>
      <c r="E191" s="350"/>
      <c r="F191" s="350"/>
      <c r="G191" s="350"/>
      <c r="H191" s="1"/>
      <c r="I191" s="1"/>
      <c r="J191" s="1"/>
    </row>
    <row r="192" spans="1:11" s="118" customFormat="1" ht="15.75" customHeight="1">
      <c r="A192" s="132"/>
      <c r="B192" s="133"/>
      <c r="C192" s="133"/>
      <c r="D192" s="133"/>
      <c r="E192" s="134"/>
      <c r="F192" s="134"/>
      <c r="G192" s="88"/>
      <c r="H192" s="123"/>
      <c r="I192" s="129"/>
      <c r="J192" s="130"/>
      <c r="K192" s="116"/>
    </row>
    <row r="193" spans="1:10" s="118" customFormat="1" ht="15.75" customHeight="1">
      <c r="A193" s="133"/>
      <c r="B193" s="274"/>
      <c r="C193" s="116"/>
      <c r="D193" s="116"/>
      <c r="E193" s="134"/>
      <c r="F193" s="134"/>
      <c r="G193" s="88"/>
      <c r="H193" s="123"/>
      <c r="I193" s="129"/>
      <c r="J193" s="130"/>
    </row>
    <row r="194" spans="2:11" ht="15.75" customHeight="1">
      <c r="B194" s="274"/>
      <c r="G194" s="88"/>
      <c r="H194" s="123"/>
      <c r="I194" s="129"/>
      <c r="J194" s="130"/>
      <c r="K194" s="118"/>
    </row>
    <row r="195" spans="3:10" ht="15.75" customHeight="1">
      <c r="C195" s="117"/>
      <c r="D195" s="117"/>
      <c r="E195" s="117"/>
      <c r="G195" s="88"/>
      <c r="H195" s="123"/>
      <c r="I195" s="129"/>
      <c r="J195" s="130"/>
    </row>
    <row r="196" spans="3:10" ht="15.75" customHeight="1">
      <c r="C196" s="117"/>
      <c r="D196" s="117"/>
      <c r="E196" s="117"/>
      <c r="G196" s="88"/>
      <c r="H196" s="123"/>
      <c r="I196" s="129"/>
      <c r="J196" s="130"/>
    </row>
    <row r="197" spans="7:10" ht="15.75" customHeight="1">
      <c r="G197" s="88"/>
      <c r="H197" s="123"/>
      <c r="I197" s="129"/>
      <c r="J197" s="130"/>
    </row>
    <row r="198" spans="7:10" ht="15.75" customHeight="1">
      <c r="G198" s="88"/>
      <c r="H198" s="123"/>
      <c r="I198" s="129"/>
      <c r="J198" s="130"/>
    </row>
    <row r="199" spans="7:10" ht="15.75" customHeight="1">
      <c r="G199" s="88"/>
      <c r="H199" s="123"/>
      <c r="I199" s="129"/>
      <c r="J199" s="130"/>
    </row>
    <row r="200" spans="7:10" ht="15.75" customHeight="1">
      <c r="G200" s="88"/>
      <c r="H200" s="123"/>
      <c r="I200" s="129"/>
      <c r="J200" s="130"/>
    </row>
    <row r="201" spans="7:10" ht="15.75" customHeight="1">
      <c r="G201" s="88"/>
      <c r="H201" s="123"/>
      <c r="I201" s="129"/>
      <c r="J201" s="130"/>
    </row>
    <row r="202" spans="7:10" ht="15.75" customHeight="1">
      <c r="G202" s="88"/>
      <c r="H202" s="123"/>
      <c r="I202" s="129"/>
      <c r="J202" s="130"/>
    </row>
    <row r="203" spans="7:10" ht="15.75" customHeight="1">
      <c r="G203" s="88"/>
      <c r="H203" s="123"/>
      <c r="I203" s="129"/>
      <c r="J203" s="130"/>
    </row>
    <row r="204" spans="7:10" ht="15.75" customHeight="1">
      <c r="G204" s="88"/>
      <c r="H204" s="123"/>
      <c r="I204" s="129"/>
      <c r="J204" s="130"/>
    </row>
    <row r="205" spans="7:10" ht="15.75" customHeight="1">
      <c r="G205" s="88"/>
      <c r="H205" s="123"/>
      <c r="I205" s="129"/>
      <c r="J205" s="130"/>
    </row>
    <row r="206" spans="7:10" ht="15.75" customHeight="1">
      <c r="G206" s="88"/>
      <c r="H206" s="123"/>
      <c r="I206" s="129"/>
      <c r="J206" s="130"/>
    </row>
    <row r="207" spans="7:10" ht="15.75" customHeight="1">
      <c r="G207" s="117"/>
      <c r="H207" s="123"/>
      <c r="I207" s="129"/>
      <c r="J207" s="130"/>
    </row>
    <row r="208" spans="7:10" ht="15.75" customHeight="1">
      <c r="G208" s="117"/>
      <c r="H208" s="123"/>
      <c r="I208" s="129"/>
      <c r="J208" s="130"/>
    </row>
    <row r="209" spans="7:10" ht="15.75" customHeight="1">
      <c r="G209" s="117"/>
      <c r="H209" s="123"/>
      <c r="I209" s="129"/>
      <c r="J209" s="130"/>
    </row>
    <row r="210" spans="8:10" ht="15.75" customHeight="1">
      <c r="H210" s="135"/>
      <c r="I210" s="136"/>
      <c r="J210" s="130"/>
    </row>
    <row r="211" spans="8:10" ht="15.75" customHeight="1">
      <c r="H211" s="136"/>
      <c r="I211" s="136"/>
      <c r="J211" s="130"/>
    </row>
    <row r="212" spans="8:10" ht="15.75" customHeight="1">
      <c r="H212" s="136"/>
      <c r="I212" s="136"/>
      <c r="J212" s="130"/>
    </row>
    <row r="213" spans="8:10" ht="15.75" customHeight="1">
      <c r="H213" s="136"/>
      <c r="I213" s="136"/>
      <c r="J213" s="130"/>
    </row>
    <row r="214" spans="8:10" ht="15.75" customHeight="1">
      <c r="H214" s="136"/>
      <c r="I214" s="136"/>
      <c r="J214" s="130"/>
    </row>
    <row r="215" spans="8:10" ht="15.75" customHeight="1">
      <c r="H215" s="136"/>
      <c r="I215" s="136"/>
      <c r="J215" s="130"/>
    </row>
    <row r="216" spans="8:10" ht="15.75" customHeight="1">
      <c r="H216" s="136"/>
      <c r="I216" s="136"/>
      <c r="J216" s="130"/>
    </row>
    <row r="217" spans="8:10" ht="15.75" customHeight="1">
      <c r="H217" s="136"/>
      <c r="I217" s="136"/>
      <c r="J217" s="130"/>
    </row>
    <row r="218" spans="8:10" ht="15.75" customHeight="1">
      <c r="H218" s="136"/>
      <c r="I218" s="136"/>
      <c r="J218" s="130"/>
    </row>
    <row r="219" spans="8:10" ht="15.75" customHeight="1">
      <c r="H219" s="136"/>
      <c r="I219" s="136"/>
      <c r="J219" s="130"/>
    </row>
    <row r="220" spans="8:10" ht="15.75" customHeight="1">
      <c r="H220" s="136"/>
      <c r="I220" s="136"/>
      <c r="J220" s="130"/>
    </row>
    <row r="221" spans="8:10" ht="15.75" customHeight="1">
      <c r="H221" s="136"/>
      <c r="I221" s="136"/>
      <c r="J221" s="130"/>
    </row>
    <row r="222" spans="8:10" ht="15.75" customHeight="1">
      <c r="H222" s="136"/>
      <c r="I222" s="136"/>
      <c r="J222" s="130"/>
    </row>
    <row r="223" spans="8:10" ht="15.75" customHeight="1">
      <c r="H223" s="136"/>
      <c r="I223" s="136"/>
      <c r="J223" s="130"/>
    </row>
    <row r="224" spans="8:10" ht="15.75" customHeight="1">
      <c r="H224" s="136"/>
      <c r="I224" s="136"/>
      <c r="J224" s="130"/>
    </row>
    <row r="225" spans="8:10" ht="15.75" customHeight="1">
      <c r="H225" s="136"/>
      <c r="I225" s="136"/>
      <c r="J225" s="130"/>
    </row>
    <row r="226" spans="8:10" ht="15.75" customHeight="1">
      <c r="H226" s="136"/>
      <c r="I226" s="136"/>
      <c r="J226" s="130"/>
    </row>
    <row r="227" spans="8:10" ht="15.75" customHeight="1">
      <c r="H227" s="136"/>
      <c r="I227" s="136"/>
      <c r="J227" s="130"/>
    </row>
    <row r="228" spans="8:10" ht="15.75" customHeight="1">
      <c r="H228" s="136"/>
      <c r="I228" s="136"/>
      <c r="J228" s="130"/>
    </row>
    <row r="229" spans="8:10" ht="15.75" customHeight="1">
      <c r="H229" s="136"/>
      <c r="I229" s="136"/>
      <c r="J229" s="130"/>
    </row>
    <row r="230" spans="8:10" ht="15.75" customHeight="1">
      <c r="H230" s="136"/>
      <c r="I230" s="136"/>
      <c r="J230" s="130"/>
    </row>
    <row r="231" spans="8:10" ht="15.75" customHeight="1">
      <c r="H231" s="136"/>
      <c r="I231" s="136"/>
      <c r="J231" s="130"/>
    </row>
    <row r="232" spans="8:10" ht="15.75" customHeight="1">
      <c r="H232" s="136"/>
      <c r="I232" s="136"/>
      <c r="J232" s="130"/>
    </row>
    <row r="233" spans="8:10" ht="15.75" customHeight="1">
      <c r="H233" s="136"/>
      <c r="I233" s="136"/>
      <c r="J233" s="130"/>
    </row>
    <row r="234" spans="8:10" ht="15.75" customHeight="1">
      <c r="H234" s="136"/>
      <c r="I234" s="136"/>
      <c r="J234" s="130"/>
    </row>
    <row r="235" spans="8:10" ht="15.75" customHeight="1">
      <c r="H235" s="136"/>
      <c r="I235" s="136"/>
      <c r="J235" s="130"/>
    </row>
    <row r="236" spans="8:10" ht="15.75" customHeight="1">
      <c r="H236" s="136"/>
      <c r="I236" s="136"/>
      <c r="J236" s="130"/>
    </row>
    <row r="237" spans="8:10" ht="15.75" customHeight="1">
      <c r="H237" s="136"/>
      <c r="I237" s="136"/>
      <c r="J237" s="130"/>
    </row>
    <row r="238" spans="8:10" ht="15.75" customHeight="1">
      <c r="H238" s="136"/>
      <c r="I238" s="136"/>
      <c r="J238" s="130"/>
    </row>
    <row r="239" spans="8:10" ht="15.75" customHeight="1">
      <c r="H239" s="136"/>
      <c r="I239" s="136"/>
      <c r="J239" s="130"/>
    </row>
    <row r="240" spans="8:10" ht="15.75" customHeight="1">
      <c r="H240" s="136"/>
      <c r="I240" s="136"/>
      <c r="J240" s="130"/>
    </row>
    <row r="241" spans="8:10" ht="15.75" customHeight="1">
      <c r="H241" s="136"/>
      <c r="I241" s="136"/>
      <c r="J241" s="130"/>
    </row>
    <row r="242" spans="8:10" ht="15.75" customHeight="1">
      <c r="H242" s="136"/>
      <c r="I242" s="136"/>
      <c r="J242" s="130"/>
    </row>
    <row r="243" spans="8:10" ht="15.75" customHeight="1">
      <c r="H243" s="136"/>
      <c r="I243" s="136"/>
      <c r="J243" s="130"/>
    </row>
    <row r="244" spans="8:10" ht="15.75" customHeight="1">
      <c r="H244" s="136"/>
      <c r="I244" s="136"/>
      <c r="J244" s="130"/>
    </row>
    <row r="245" spans="8:10" ht="15.75" customHeight="1">
      <c r="H245" s="136"/>
      <c r="I245" s="136"/>
      <c r="J245" s="130"/>
    </row>
    <row r="246" spans="8:10" ht="15.75" customHeight="1">
      <c r="H246" s="136"/>
      <c r="I246" s="136"/>
      <c r="J246" s="130"/>
    </row>
    <row r="247" spans="8:10" ht="15.75" customHeight="1">
      <c r="H247" s="136"/>
      <c r="I247" s="136"/>
      <c r="J247" s="130"/>
    </row>
    <row r="248" spans="8:10" ht="15.75" customHeight="1">
      <c r="H248" s="136"/>
      <c r="I248" s="136"/>
      <c r="J248" s="130"/>
    </row>
    <row r="249" spans="8:10" ht="15.75" customHeight="1">
      <c r="H249" s="136"/>
      <c r="I249" s="136"/>
      <c r="J249" s="130"/>
    </row>
    <row r="250" spans="8:10" ht="15.75" customHeight="1">
      <c r="H250" s="136"/>
      <c r="I250" s="136"/>
      <c r="J250" s="130"/>
    </row>
    <row r="251" spans="8:10" ht="15.75" customHeight="1">
      <c r="H251" s="136"/>
      <c r="I251" s="136"/>
      <c r="J251" s="130"/>
    </row>
    <row r="252" spans="8:10" ht="15.75" customHeight="1">
      <c r="H252" s="136"/>
      <c r="I252" s="136"/>
      <c r="J252" s="130"/>
    </row>
    <row r="253" spans="8:10" ht="15.75" customHeight="1">
      <c r="H253" s="136"/>
      <c r="I253" s="136"/>
      <c r="J253" s="130"/>
    </row>
    <row r="254" spans="8:10" ht="15.75" customHeight="1">
      <c r="H254" s="136"/>
      <c r="I254" s="136"/>
      <c r="J254" s="130"/>
    </row>
    <row r="255" spans="8:10" ht="15.75" customHeight="1">
      <c r="H255" s="136"/>
      <c r="I255" s="136"/>
      <c r="J255" s="130"/>
    </row>
    <row r="256" spans="8:10" ht="15.75" customHeight="1">
      <c r="H256" s="136"/>
      <c r="I256" s="136"/>
      <c r="J256" s="130"/>
    </row>
    <row r="257" spans="8:10" ht="15.75" customHeight="1">
      <c r="H257" s="136"/>
      <c r="I257" s="136"/>
      <c r="J257" s="130"/>
    </row>
    <row r="258" spans="8:10" ht="15.75" customHeight="1">
      <c r="H258" s="136"/>
      <c r="I258" s="136"/>
      <c r="J258" s="130"/>
    </row>
    <row r="259" spans="8:10" ht="15.75" customHeight="1">
      <c r="H259" s="136"/>
      <c r="I259" s="136"/>
      <c r="J259" s="130"/>
    </row>
    <row r="260" spans="8:10" ht="15.75" customHeight="1">
      <c r="H260" s="136"/>
      <c r="I260" s="136"/>
      <c r="J260" s="130"/>
    </row>
    <row r="261" spans="8:10" ht="15.75" customHeight="1">
      <c r="H261" s="136"/>
      <c r="I261" s="136"/>
      <c r="J261" s="130"/>
    </row>
    <row r="262" spans="8:10" ht="15.75" customHeight="1">
      <c r="H262" s="136"/>
      <c r="I262" s="136"/>
      <c r="J262" s="130"/>
    </row>
    <row r="263" spans="8:10" ht="15.75" customHeight="1">
      <c r="H263" s="136"/>
      <c r="I263" s="136"/>
      <c r="J263" s="130"/>
    </row>
    <row r="264" spans="8:10" ht="15.75" customHeight="1">
      <c r="H264" s="136"/>
      <c r="I264" s="136"/>
      <c r="J264" s="130"/>
    </row>
    <row r="265" spans="8:10" ht="15.75" customHeight="1">
      <c r="H265" s="136"/>
      <c r="I265" s="136"/>
      <c r="J265" s="130"/>
    </row>
    <row r="266" spans="8:10" ht="15.75" customHeight="1">
      <c r="H266" s="136"/>
      <c r="I266" s="136"/>
      <c r="J266" s="130"/>
    </row>
    <row r="267" spans="8:10" ht="15.75" customHeight="1">
      <c r="H267" s="136"/>
      <c r="I267" s="136"/>
      <c r="J267" s="130"/>
    </row>
    <row r="268" spans="8:10" ht="15.75" customHeight="1">
      <c r="H268" s="136"/>
      <c r="I268" s="136"/>
      <c r="J268" s="130"/>
    </row>
    <row r="269" spans="8:10" ht="15.75" customHeight="1">
      <c r="H269" s="136"/>
      <c r="I269" s="136"/>
      <c r="J269" s="130"/>
    </row>
    <row r="270" spans="8:10" ht="15.75" customHeight="1">
      <c r="H270" s="136"/>
      <c r="I270" s="136"/>
      <c r="J270" s="130"/>
    </row>
    <row r="271" spans="8:10" ht="15.75" customHeight="1">
      <c r="H271" s="136"/>
      <c r="I271" s="136"/>
      <c r="J271" s="130"/>
    </row>
    <row r="272" spans="8:10" ht="15.75" customHeight="1">
      <c r="H272" s="136"/>
      <c r="I272" s="136"/>
      <c r="J272" s="130"/>
    </row>
    <row r="273" spans="8:10" ht="15.75" customHeight="1">
      <c r="H273" s="136"/>
      <c r="I273" s="136"/>
      <c r="J273" s="130"/>
    </row>
    <row r="274" spans="8:10" ht="15.75" customHeight="1">
      <c r="H274" s="136"/>
      <c r="I274" s="136"/>
      <c r="J274" s="130"/>
    </row>
    <row r="275" spans="8:10" ht="15.75" customHeight="1">
      <c r="H275" s="136"/>
      <c r="I275" s="136"/>
      <c r="J275" s="130"/>
    </row>
    <row r="276" spans="8:10" ht="15.75" customHeight="1">
      <c r="H276" s="136"/>
      <c r="I276" s="136"/>
      <c r="J276" s="130"/>
    </row>
    <row r="277" spans="8:10" ht="15.75" customHeight="1">
      <c r="H277" s="136"/>
      <c r="I277" s="136"/>
      <c r="J277" s="130"/>
    </row>
    <row r="278" spans="8:10" ht="15.75" customHeight="1">
      <c r="H278" s="136"/>
      <c r="I278" s="136"/>
      <c r="J278" s="130"/>
    </row>
    <row r="279" spans="8:10" ht="15.75" customHeight="1">
      <c r="H279" s="136"/>
      <c r="I279" s="136"/>
      <c r="J279" s="130"/>
    </row>
    <row r="280" spans="8:10" ht="15.75" customHeight="1">
      <c r="H280" s="136"/>
      <c r="I280" s="136"/>
      <c r="J280" s="130"/>
    </row>
    <row r="281" spans="8:10" ht="15.75" customHeight="1">
      <c r="H281" s="136"/>
      <c r="I281" s="136"/>
      <c r="J281" s="130"/>
    </row>
    <row r="282" spans="8:10" ht="15.75" customHeight="1">
      <c r="H282" s="136"/>
      <c r="I282" s="136"/>
      <c r="J282" s="130"/>
    </row>
    <row r="283" spans="8:10" ht="15.75" customHeight="1">
      <c r="H283" s="136"/>
      <c r="I283" s="136"/>
      <c r="J283" s="130"/>
    </row>
    <row r="284" spans="8:10" ht="15.75" customHeight="1">
      <c r="H284" s="136"/>
      <c r="I284" s="136"/>
      <c r="J284" s="130"/>
    </row>
    <row r="285" spans="8:10" ht="15.75" customHeight="1">
      <c r="H285" s="136"/>
      <c r="I285" s="136"/>
      <c r="J285" s="130"/>
    </row>
    <row r="286" spans="8:10" ht="15.75" customHeight="1">
      <c r="H286" s="136"/>
      <c r="I286" s="136"/>
      <c r="J286" s="130"/>
    </row>
    <row r="287" spans="8:10" ht="15.75" customHeight="1">
      <c r="H287" s="136"/>
      <c r="I287" s="136"/>
      <c r="J287" s="130"/>
    </row>
    <row r="288" spans="8:10" ht="15.75" customHeight="1">
      <c r="H288" s="136"/>
      <c r="I288" s="136"/>
      <c r="J288" s="130"/>
    </row>
    <row r="289" spans="8:10" ht="15.75" customHeight="1">
      <c r="H289" s="136"/>
      <c r="I289" s="136"/>
      <c r="J289" s="130"/>
    </row>
    <row r="290" spans="8:10" ht="15.75" customHeight="1">
      <c r="H290" s="136"/>
      <c r="I290" s="136"/>
      <c r="J290" s="130"/>
    </row>
    <row r="291" spans="8:10" ht="15.75" customHeight="1">
      <c r="H291" s="136"/>
      <c r="I291" s="136"/>
      <c r="J291" s="130"/>
    </row>
    <row r="292" spans="8:10" ht="15.75" customHeight="1">
      <c r="H292" s="136"/>
      <c r="I292" s="136"/>
      <c r="J292" s="130"/>
    </row>
    <row r="293" spans="8:10" ht="15.75" customHeight="1">
      <c r="H293" s="136"/>
      <c r="I293" s="136"/>
      <c r="J293" s="130"/>
    </row>
    <row r="294" spans="8:10" ht="15.75" customHeight="1">
      <c r="H294" s="136"/>
      <c r="I294" s="136"/>
      <c r="J294" s="130"/>
    </row>
    <row r="295" spans="8:10" ht="15.75" customHeight="1">
      <c r="H295" s="136"/>
      <c r="I295" s="136"/>
      <c r="J295" s="130"/>
    </row>
    <row r="296" spans="8:10" ht="15.75" customHeight="1">
      <c r="H296" s="136"/>
      <c r="I296" s="136"/>
      <c r="J296" s="130"/>
    </row>
    <row r="297" spans="8:10" ht="15.75" customHeight="1">
      <c r="H297" s="136"/>
      <c r="I297" s="136"/>
      <c r="J297" s="130"/>
    </row>
    <row r="298" spans="8:10" ht="15.75" customHeight="1">
      <c r="H298" s="136"/>
      <c r="I298" s="136"/>
      <c r="J298" s="130"/>
    </row>
    <row r="299" spans="8:10" ht="15.75" customHeight="1">
      <c r="H299" s="136"/>
      <c r="I299" s="136"/>
      <c r="J299" s="130"/>
    </row>
    <row r="300" spans="8:10" ht="15.75" customHeight="1">
      <c r="H300" s="136"/>
      <c r="I300" s="136"/>
      <c r="J300" s="130"/>
    </row>
    <row r="301" spans="8:10" ht="15.75" customHeight="1">
      <c r="H301" s="136"/>
      <c r="I301" s="136"/>
      <c r="J301" s="130"/>
    </row>
    <row r="302" spans="8:10" ht="15.75" customHeight="1">
      <c r="H302" s="136"/>
      <c r="I302" s="136"/>
      <c r="J302" s="130"/>
    </row>
    <row r="303" spans="8:10" ht="15.75" customHeight="1">
      <c r="H303" s="136"/>
      <c r="I303" s="136"/>
      <c r="J303" s="130"/>
    </row>
    <row r="304" spans="8:10" ht="15.75" customHeight="1">
      <c r="H304" s="136"/>
      <c r="I304" s="136"/>
      <c r="J304" s="130"/>
    </row>
    <row r="305" spans="8:10" ht="15.75" customHeight="1">
      <c r="H305" s="136"/>
      <c r="I305" s="136"/>
      <c r="J305" s="130"/>
    </row>
    <row r="306" spans="8:10" ht="15.75" customHeight="1">
      <c r="H306" s="136"/>
      <c r="I306" s="136"/>
      <c r="J306" s="130"/>
    </row>
    <row r="307" spans="8:10" ht="15.75" customHeight="1">
      <c r="H307" s="136"/>
      <c r="I307" s="136"/>
      <c r="J307" s="130"/>
    </row>
    <row r="308" spans="8:10" ht="15.75" customHeight="1">
      <c r="H308" s="136"/>
      <c r="I308" s="136"/>
      <c r="J308" s="130"/>
    </row>
    <row r="309" spans="8:10" ht="15.75" customHeight="1">
      <c r="H309" s="136"/>
      <c r="I309" s="136"/>
      <c r="J309" s="130"/>
    </row>
    <row r="310" spans="8:10" ht="15.75" customHeight="1">
      <c r="H310" s="136"/>
      <c r="I310" s="136"/>
      <c r="J310" s="130"/>
    </row>
    <row r="311" spans="8:10" ht="15.75" customHeight="1">
      <c r="H311" s="136"/>
      <c r="I311" s="136"/>
      <c r="J311" s="130"/>
    </row>
    <row r="312" spans="8:10" ht="15.75" customHeight="1">
      <c r="H312" s="136"/>
      <c r="I312" s="136"/>
      <c r="J312" s="130"/>
    </row>
    <row r="313" spans="8:10" ht="15.75" customHeight="1">
      <c r="H313" s="136"/>
      <c r="I313" s="136"/>
      <c r="J313" s="130"/>
    </row>
    <row r="314" spans="8:10" ht="15.75" customHeight="1">
      <c r="H314" s="136"/>
      <c r="I314" s="136"/>
      <c r="J314" s="130"/>
    </row>
    <row r="315" spans="8:10" ht="15.75" customHeight="1">
      <c r="H315" s="136"/>
      <c r="I315" s="136"/>
      <c r="J315" s="130"/>
    </row>
    <row r="316" spans="8:10" ht="15.75" customHeight="1">
      <c r="H316" s="136"/>
      <c r="I316" s="136"/>
      <c r="J316" s="130"/>
    </row>
    <row r="317" spans="8:10" ht="15.75" customHeight="1">
      <c r="H317" s="136"/>
      <c r="I317" s="136"/>
      <c r="J317" s="130"/>
    </row>
    <row r="318" spans="8:10" ht="15.75" customHeight="1">
      <c r="H318" s="136"/>
      <c r="I318" s="136"/>
      <c r="J318" s="130"/>
    </row>
    <row r="319" spans="8:10" ht="15.75" customHeight="1">
      <c r="H319" s="136"/>
      <c r="I319" s="136"/>
      <c r="J319" s="130"/>
    </row>
    <row r="320" spans="8:10" ht="15.75" customHeight="1">
      <c r="H320" s="136"/>
      <c r="I320" s="136"/>
      <c r="J320" s="130"/>
    </row>
    <row r="321" spans="8:10" ht="15.75" customHeight="1">
      <c r="H321" s="136"/>
      <c r="I321" s="136"/>
      <c r="J321" s="130"/>
    </row>
    <row r="322" spans="8:10" ht="15.75" customHeight="1">
      <c r="H322" s="136"/>
      <c r="I322" s="136"/>
      <c r="J322" s="130"/>
    </row>
    <row r="323" spans="8:10" ht="15.75" customHeight="1">
      <c r="H323" s="136"/>
      <c r="I323" s="136"/>
      <c r="J323" s="130"/>
    </row>
    <row r="324" spans="8:10" ht="15.75" customHeight="1">
      <c r="H324" s="136"/>
      <c r="I324" s="136"/>
      <c r="J324" s="130"/>
    </row>
    <row r="325" spans="8:10" ht="15.75" customHeight="1">
      <c r="H325" s="136"/>
      <c r="I325" s="136"/>
      <c r="J325" s="130"/>
    </row>
    <row r="326" spans="8:10" ht="15.75" customHeight="1">
      <c r="H326" s="136"/>
      <c r="I326" s="136"/>
      <c r="J326" s="130"/>
    </row>
    <row r="327" spans="8:10" ht="15.75" customHeight="1">
      <c r="H327" s="136"/>
      <c r="I327" s="136"/>
      <c r="J327" s="130"/>
    </row>
    <row r="328" spans="8:10" ht="15.75" customHeight="1">
      <c r="H328" s="136"/>
      <c r="I328" s="136"/>
      <c r="J328" s="130"/>
    </row>
    <row r="329" spans="8:10" ht="15.75" customHeight="1">
      <c r="H329" s="136"/>
      <c r="I329" s="136"/>
      <c r="J329" s="130"/>
    </row>
    <row r="330" spans="8:10" ht="15.75" customHeight="1">
      <c r="H330" s="136"/>
      <c r="I330" s="136"/>
      <c r="J330" s="130"/>
    </row>
    <row r="331" spans="8:10" ht="15.75" customHeight="1">
      <c r="H331" s="136"/>
      <c r="I331" s="136"/>
      <c r="J331" s="130"/>
    </row>
    <row r="332" spans="8:10" ht="15.75" customHeight="1">
      <c r="H332" s="136"/>
      <c r="I332" s="136"/>
      <c r="J332" s="130"/>
    </row>
    <row r="333" spans="8:10" ht="15.75" customHeight="1">
      <c r="H333" s="136"/>
      <c r="I333" s="136"/>
      <c r="J333" s="130"/>
    </row>
    <row r="334" spans="8:10" ht="15.75" customHeight="1">
      <c r="H334" s="136"/>
      <c r="I334" s="136"/>
      <c r="J334" s="130"/>
    </row>
    <row r="335" spans="8:10" ht="15.75" customHeight="1">
      <c r="H335" s="136"/>
      <c r="I335" s="136"/>
      <c r="J335" s="130"/>
    </row>
    <row r="336" spans="8:10" ht="15.75" customHeight="1">
      <c r="H336" s="136"/>
      <c r="I336" s="136"/>
      <c r="J336" s="130"/>
    </row>
    <row r="337" spans="8:10" ht="15.75" customHeight="1">
      <c r="H337" s="136"/>
      <c r="I337" s="136"/>
      <c r="J337" s="130"/>
    </row>
    <row r="338" spans="8:10" ht="15.75" customHeight="1">
      <c r="H338" s="136"/>
      <c r="I338" s="136"/>
      <c r="J338" s="130"/>
    </row>
    <row r="339" spans="8:10" ht="15.75" customHeight="1">
      <c r="H339" s="136"/>
      <c r="I339" s="136"/>
      <c r="J339" s="130"/>
    </row>
    <row r="340" spans="8:10" ht="15.75" customHeight="1">
      <c r="H340" s="136"/>
      <c r="I340" s="136"/>
      <c r="J340" s="130"/>
    </row>
    <row r="341" spans="8:10" ht="15.75" customHeight="1">
      <c r="H341" s="136"/>
      <c r="I341" s="136"/>
      <c r="J341" s="130"/>
    </row>
    <row r="342" spans="8:10" ht="15.75" customHeight="1">
      <c r="H342" s="136"/>
      <c r="I342" s="136"/>
      <c r="J342" s="130"/>
    </row>
    <row r="343" spans="8:10" ht="15.75" customHeight="1">
      <c r="H343" s="136"/>
      <c r="I343" s="136"/>
      <c r="J343" s="130"/>
    </row>
    <row r="344" spans="8:10" ht="15.75" customHeight="1">
      <c r="H344" s="136"/>
      <c r="I344" s="136"/>
      <c r="J344" s="130"/>
    </row>
    <row r="345" spans="8:10" ht="15.75" customHeight="1">
      <c r="H345" s="136"/>
      <c r="I345" s="136"/>
      <c r="J345" s="130"/>
    </row>
    <row r="346" spans="8:10" ht="15.75" customHeight="1">
      <c r="H346" s="136"/>
      <c r="I346" s="136"/>
      <c r="J346" s="130"/>
    </row>
    <row r="347" spans="8:10" ht="15.75" customHeight="1">
      <c r="H347" s="136"/>
      <c r="I347" s="136"/>
      <c r="J347" s="130"/>
    </row>
    <row r="348" spans="8:10" ht="15.75" customHeight="1">
      <c r="H348" s="136"/>
      <c r="I348" s="136"/>
      <c r="J348" s="130"/>
    </row>
    <row r="349" spans="8:10" ht="15.75" customHeight="1">
      <c r="H349" s="136"/>
      <c r="I349" s="136"/>
      <c r="J349" s="130"/>
    </row>
    <row r="350" spans="8:10" ht="15.75" customHeight="1">
      <c r="H350" s="136"/>
      <c r="I350" s="136"/>
      <c r="J350" s="130"/>
    </row>
    <row r="351" spans="8:10" ht="15.75" customHeight="1">
      <c r="H351" s="136"/>
      <c r="I351" s="136"/>
      <c r="J351" s="130"/>
    </row>
    <row r="352" spans="8:10" ht="15.75" customHeight="1">
      <c r="H352" s="136"/>
      <c r="I352" s="136"/>
      <c r="J352" s="130"/>
    </row>
    <row r="353" spans="8:10" ht="15.75" customHeight="1">
      <c r="H353" s="136"/>
      <c r="I353" s="136"/>
      <c r="J353" s="130"/>
    </row>
    <row r="354" spans="8:10" ht="15.75" customHeight="1">
      <c r="H354" s="136"/>
      <c r="I354" s="136"/>
      <c r="J354" s="130"/>
    </row>
    <row r="355" spans="8:10" ht="14.25">
      <c r="H355" s="136"/>
      <c r="I355" s="136"/>
      <c r="J355" s="130"/>
    </row>
    <row r="356" spans="8:10" ht="14.25">
      <c r="H356" s="136"/>
      <c r="I356" s="136"/>
      <c r="J356" s="130"/>
    </row>
  </sheetData>
  <sheetProtection/>
  <mergeCells count="11">
    <mergeCell ref="E7:E8"/>
    <mergeCell ref="A190:K190"/>
    <mergeCell ref="A191:G191"/>
    <mergeCell ref="B2:E2"/>
    <mergeCell ref="A4:F4"/>
    <mergeCell ref="A5:F5"/>
    <mergeCell ref="B7:B8"/>
    <mergeCell ref="C7:C8"/>
    <mergeCell ref="D7:D8"/>
    <mergeCell ref="A7:A8"/>
    <mergeCell ref="F7:F8"/>
  </mergeCells>
  <conditionalFormatting sqref="E182 E95 E29">
    <cfRule type="cellIs" priority="1" dxfId="1" operator="notEqual" stopIfTrue="1">
      <formula>IQ29</formula>
    </cfRule>
  </conditionalFormatting>
  <hyperlinks>
    <hyperlink ref="A1" location="íNDICE!A1" display="Volver al índice"/>
  </hyperlinks>
  <printOptions/>
  <pageMargins left="0.75" right="0.75" top="1" bottom="1" header="0" footer="0"/>
  <pageSetup horizontalDpi="600" verticalDpi="600" orientation="portrait" paperSize="9" scale="86" r:id="rId2"/>
  <colBreaks count="1" manualBreakCount="1">
    <brk id="6" max="35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35"/>
  <sheetViews>
    <sheetView zoomScalePageLayoutView="0" workbookViewId="0" topLeftCell="A1">
      <selection activeCell="B1" sqref="B1:D1"/>
    </sheetView>
  </sheetViews>
  <sheetFormatPr defaultColWidth="11.421875" defaultRowHeight="12.75"/>
  <cols>
    <col min="1" max="1" width="31.00390625" style="137" customWidth="1"/>
    <col min="2" max="2" width="8.7109375" style="71" bestFit="1" customWidth="1"/>
    <col min="3" max="3" width="10.57421875" style="138" customWidth="1"/>
    <col min="4" max="4" width="10.57421875" style="20" bestFit="1" customWidth="1"/>
    <col min="5" max="5" width="11.00390625" style="20" bestFit="1" customWidth="1"/>
    <col min="6" max="6" width="9.7109375" style="71" bestFit="1" customWidth="1"/>
    <col min="7" max="7" width="11.140625" style="139" bestFit="1" customWidth="1"/>
    <col min="8" max="8" width="8.421875" style="139" bestFit="1" customWidth="1"/>
    <col min="9" max="9" width="10.00390625" style="71" customWidth="1"/>
    <col min="10" max="10" width="26.00390625" style="4" customWidth="1"/>
    <col min="11" max="11" width="9.140625" style="4" customWidth="1"/>
    <col min="12" max="16384" width="11.421875" style="4" customWidth="1"/>
  </cols>
  <sheetData>
    <row r="1" spans="2:4" ht="79.5" customHeight="1">
      <c r="B1" s="342" t="s">
        <v>0</v>
      </c>
      <c r="C1" s="342"/>
      <c r="D1" s="342"/>
    </row>
    <row r="2" spans="1:9" ht="18">
      <c r="A2" s="348" t="s">
        <v>41</v>
      </c>
      <c r="B2" s="349"/>
      <c r="C2" s="349"/>
      <c r="D2" s="349"/>
      <c r="E2" s="349"/>
      <c r="F2" s="349"/>
      <c r="G2" s="349"/>
      <c r="H2" s="349"/>
      <c r="I2" s="349"/>
    </row>
    <row r="3" spans="1:9" ht="18">
      <c r="A3" s="58"/>
      <c r="B3" s="5"/>
      <c r="C3" s="5"/>
      <c r="D3" s="5"/>
      <c r="E3" s="5"/>
      <c r="F3" s="5"/>
      <c r="G3" s="5"/>
      <c r="H3" s="5"/>
      <c r="I3" s="5"/>
    </row>
    <row r="4" spans="1:9" s="221" customFormat="1" ht="16.5">
      <c r="A4" s="287"/>
      <c r="B4" s="286"/>
      <c r="C4" s="288"/>
      <c r="E4" s="289"/>
      <c r="F4" s="286"/>
      <c r="G4" s="289"/>
      <c r="I4" s="286"/>
    </row>
    <row r="5" spans="1:9" s="221" customFormat="1" ht="12.75" customHeight="1">
      <c r="A5" s="386" t="s">
        <v>297</v>
      </c>
      <c r="B5" s="386"/>
      <c r="C5" s="386"/>
      <c r="D5" s="386"/>
      <c r="E5" s="386"/>
      <c r="F5" s="386"/>
      <c r="G5" s="386"/>
      <c r="H5" s="386"/>
      <c r="I5" s="386"/>
    </row>
    <row r="6" spans="1:9" s="221" customFormat="1" ht="10.5" customHeight="1" thickBot="1">
      <c r="A6" s="287"/>
      <c r="B6" s="286"/>
      <c r="C6" s="286"/>
      <c r="E6" s="289"/>
      <c r="F6" s="286"/>
      <c r="G6" s="289"/>
      <c r="I6" s="286"/>
    </row>
    <row r="7" spans="1:9" s="221" customFormat="1" ht="15.75" thickBot="1">
      <c r="A7" s="287"/>
      <c r="B7" s="290" t="s">
        <v>79</v>
      </c>
      <c r="C7" s="291" t="s">
        <v>80</v>
      </c>
      <c r="D7" s="292" t="s">
        <v>269</v>
      </c>
      <c r="E7" s="292" t="s">
        <v>270</v>
      </c>
      <c r="F7" s="291" t="s">
        <v>271</v>
      </c>
      <c r="G7" s="291" t="s">
        <v>15</v>
      </c>
      <c r="H7" s="293" t="s">
        <v>16</v>
      </c>
      <c r="I7" s="294" t="s">
        <v>17</v>
      </c>
    </row>
    <row r="8" spans="1:9" s="221" customFormat="1" ht="15">
      <c r="A8" s="295" t="s">
        <v>93</v>
      </c>
      <c r="B8" s="296">
        <v>1</v>
      </c>
      <c r="C8" s="296">
        <f aca="true" t="shared" si="0" ref="C8:C71">SUM(D8:E8)</f>
        <v>1</v>
      </c>
      <c r="D8" s="297">
        <v>1</v>
      </c>
      <c r="E8" s="297"/>
      <c r="F8" s="298">
        <f aca="true" t="shared" si="1" ref="F8:F72">SUM(G8,H8)</f>
        <v>0</v>
      </c>
      <c r="G8" s="297"/>
      <c r="H8" s="297"/>
      <c r="I8" s="299">
        <f>SUM(B8,C8,F8)</f>
        <v>2</v>
      </c>
    </row>
    <row r="9" spans="1:9" s="221" customFormat="1" ht="15">
      <c r="A9" s="300" t="s">
        <v>94</v>
      </c>
      <c r="B9" s="296">
        <v>78</v>
      </c>
      <c r="C9" s="296">
        <f t="shared" si="0"/>
        <v>20</v>
      </c>
      <c r="D9" s="297">
        <v>14</v>
      </c>
      <c r="E9" s="297">
        <v>6</v>
      </c>
      <c r="F9" s="298">
        <f t="shared" si="1"/>
        <v>10</v>
      </c>
      <c r="G9" s="297">
        <v>6</v>
      </c>
      <c r="H9" s="297">
        <v>4</v>
      </c>
      <c r="I9" s="301">
        <f aca="true" t="shared" si="2" ref="I9:I72">SUM(B9,C9,F9)</f>
        <v>108</v>
      </c>
    </row>
    <row r="10" spans="1:9" s="221" customFormat="1" ht="15">
      <c r="A10" s="300" t="s">
        <v>95</v>
      </c>
      <c r="B10" s="296">
        <v>5</v>
      </c>
      <c r="C10" s="296">
        <f t="shared" si="0"/>
        <v>2</v>
      </c>
      <c r="D10" s="297">
        <v>2</v>
      </c>
      <c r="E10" s="297"/>
      <c r="F10" s="298">
        <f t="shared" si="1"/>
        <v>1</v>
      </c>
      <c r="G10" s="297"/>
      <c r="H10" s="297">
        <v>1</v>
      </c>
      <c r="I10" s="301">
        <f t="shared" si="2"/>
        <v>8</v>
      </c>
    </row>
    <row r="11" spans="1:9" s="221" customFormat="1" ht="15">
      <c r="A11" s="300" t="s">
        <v>96</v>
      </c>
      <c r="B11" s="296">
        <v>163</v>
      </c>
      <c r="C11" s="296">
        <f t="shared" si="0"/>
        <v>83</v>
      </c>
      <c r="D11" s="297">
        <v>30</v>
      </c>
      <c r="E11" s="297">
        <v>53</v>
      </c>
      <c r="F11" s="298">
        <f t="shared" si="1"/>
        <v>32</v>
      </c>
      <c r="G11" s="297">
        <v>13</v>
      </c>
      <c r="H11" s="297">
        <v>19</v>
      </c>
      <c r="I11" s="301">
        <f t="shared" si="2"/>
        <v>278</v>
      </c>
    </row>
    <row r="12" spans="1:9" s="221" customFormat="1" ht="15">
      <c r="A12" s="300" t="s">
        <v>97</v>
      </c>
      <c r="B12" s="296">
        <v>5630</v>
      </c>
      <c r="C12" s="296">
        <f t="shared" si="0"/>
        <v>2004</v>
      </c>
      <c r="D12" s="297">
        <v>995</v>
      </c>
      <c r="E12" s="297">
        <v>1009</v>
      </c>
      <c r="F12" s="298">
        <f t="shared" si="1"/>
        <v>1355</v>
      </c>
      <c r="G12" s="297">
        <v>575</v>
      </c>
      <c r="H12" s="297">
        <v>780</v>
      </c>
      <c r="I12" s="301">
        <f t="shared" si="2"/>
        <v>8989</v>
      </c>
    </row>
    <row r="13" spans="1:9" s="221" customFormat="1" ht="15">
      <c r="A13" s="300" t="s">
        <v>98</v>
      </c>
      <c r="B13" s="296">
        <v>2075</v>
      </c>
      <c r="C13" s="296">
        <f t="shared" si="0"/>
        <v>991</v>
      </c>
      <c r="D13" s="297">
        <v>396</v>
      </c>
      <c r="E13" s="297">
        <v>595</v>
      </c>
      <c r="F13" s="298">
        <f t="shared" si="1"/>
        <v>533</v>
      </c>
      <c r="G13" s="297">
        <v>233</v>
      </c>
      <c r="H13" s="297">
        <v>300</v>
      </c>
      <c r="I13" s="301">
        <f t="shared" si="2"/>
        <v>3599</v>
      </c>
    </row>
    <row r="14" spans="1:9" s="221" customFormat="1" ht="15">
      <c r="A14" s="300" t="s">
        <v>99</v>
      </c>
      <c r="B14" s="296">
        <v>4440</v>
      </c>
      <c r="C14" s="296">
        <f t="shared" si="0"/>
        <v>1708</v>
      </c>
      <c r="D14" s="297">
        <v>599</v>
      </c>
      <c r="E14" s="297">
        <v>1109</v>
      </c>
      <c r="F14" s="298">
        <f t="shared" si="1"/>
        <v>1267</v>
      </c>
      <c r="G14" s="297">
        <v>567</v>
      </c>
      <c r="H14" s="297">
        <v>700</v>
      </c>
      <c r="I14" s="301">
        <f t="shared" si="2"/>
        <v>7415</v>
      </c>
    </row>
    <row r="15" spans="1:9" s="221" customFormat="1" ht="15">
      <c r="A15" s="300" t="s">
        <v>100</v>
      </c>
      <c r="B15" s="296">
        <v>64</v>
      </c>
      <c r="C15" s="296">
        <f t="shared" si="0"/>
        <v>33</v>
      </c>
      <c r="D15" s="297">
        <v>14</v>
      </c>
      <c r="E15" s="297">
        <v>19</v>
      </c>
      <c r="F15" s="298">
        <f t="shared" si="1"/>
        <v>10</v>
      </c>
      <c r="G15" s="297">
        <v>7</v>
      </c>
      <c r="H15" s="297">
        <v>3</v>
      </c>
      <c r="I15" s="301">
        <f t="shared" si="2"/>
        <v>107</v>
      </c>
    </row>
    <row r="16" spans="1:9" s="221" customFormat="1" ht="15">
      <c r="A16" s="300" t="s">
        <v>101</v>
      </c>
      <c r="B16" s="296">
        <v>368</v>
      </c>
      <c r="C16" s="296">
        <f t="shared" si="0"/>
        <v>171</v>
      </c>
      <c r="D16" s="297">
        <v>72</v>
      </c>
      <c r="E16" s="297">
        <v>99</v>
      </c>
      <c r="F16" s="298">
        <f t="shared" si="1"/>
        <v>90</v>
      </c>
      <c r="G16" s="297">
        <v>37</v>
      </c>
      <c r="H16" s="297">
        <v>53</v>
      </c>
      <c r="I16" s="301">
        <f t="shared" si="2"/>
        <v>629</v>
      </c>
    </row>
    <row r="17" spans="1:9" s="221" customFormat="1" ht="15">
      <c r="A17" s="300" t="s">
        <v>102</v>
      </c>
      <c r="B17" s="296">
        <v>232</v>
      </c>
      <c r="C17" s="296">
        <f t="shared" si="0"/>
        <v>85</v>
      </c>
      <c r="D17" s="297">
        <v>36</v>
      </c>
      <c r="E17" s="297">
        <v>49</v>
      </c>
      <c r="F17" s="298">
        <f t="shared" si="1"/>
        <v>54</v>
      </c>
      <c r="G17" s="297">
        <v>28</v>
      </c>
      <c r="H17" s="297">
        <v>26</v>
      </c>
      <c r="I17" s="301">
        <f t="shared" si="2"/>
        <v>371</v>
      </c>
    </row>
    <row r="18" spans="1:9" s="221" customFormat="1" ht="15">
      <c r="A18" s="300" t="s">
        <v>103</v>
      </c>
      <c r="B18" s="296">
        <v>17</v>
      </c>
      <c r="C18" s="296">
        <f t="shared" si="0"/>
        <v>6</v>
      </c>
      <c r="D18" s="297">
        <v>2</v>
      </c>
      <c r="E18" s="297">
        <v>4</v>
      </c>
      <c r="F18" s="298">
        <f t="shared" si="1"/>
        <v>0</v>
      </c>
      <c r="G18" s="297"/>
      <c r="H18" s="297"/>
      <c r="I18" s="301">
        <f t="shared" si="2"/>
        <v>23</v>
      </c>
    </row>
    <row r="19" spans="1:9" s="221" customFormat="1" ht="15">
      <c r="A19" s="300" t="s">
        <v>104</v>
      </c>
      <c r="B19" s="296">
        <v>8</v>
      </c>
      <c r="C19" s="296">
        <f t="shared" si="0"/>
        <v>9</v>
      </c>
      <c r="D19" s="297">
        <v>6</v>
      </c>
      <c r="E19" s="297">
        <v>3</v>
      </c>
      <c r="F19" s="298">
        <f t="shared" si="1"/>
        <v>3</v>
      </c>
      <c r="G19" s="297">
        <v>2</v>
      </c>
      <c r="H19" s="297">
        <v>1</v>
      </c>
      <c r="I19" s="301">
        <f t="shared" si="2"/>
        <v>20</v>
      </c>
    </row>
    <row r="20" spans="1:9" s="221" customFormat="1" ht="15">
      <c r="A20" s="300" t="s">
        <v>105</v>
      </c>
      <c r="B20" s="296">
        <v>1458</v>
      </c>
      <c r="C20" s="296">
        <f t="shared" si="0"/>
        <v>585</v>
      </c>
      <c r="D20" s="297">
        <v>300</v>
      </c>
      <c r="E20" s="297">
        <v>285</v>
      </c>
      <c r="F20" s="298">
        <f t="shared" si="1"/>
        <v>303</v>
      </c>
      <c r="G20" s="297">
        <v>121</v>
      </c>
      <c r="H20" s="297">
        <v>182</v>
      </c>
      <c r="I20" s="301">
        <f t="shared" si="2"/>
        <v>2346</v>
      </c>
    </row>
    <row r="21" spans="1:9" s="221" customFormat="1" ht="15">
      <c r="A21" s="300" t="s">
        <v>106</v>
      </c>
      <c r="B21" s="296">
        <v>878</v>
      </c>
      <c r="C21" s="296">
        <f t="shared" si="0"/>
        <v>440</v>
      </c>
      <c r="D21" s="297">
        <v>246</v>
      </c>
      <c r="E21" s="297">
        <v>194</v>
      </c>
      <c r="F21" s="298">
        <f t="shared" si="1"/>
        <v>209</v>
      </c>
      <c r="G21" s="297">
        <v>107</v>
      </c>
      <c r="H21" s="297">
        <v>102</v>
      </c>
      <c r="I21" s="301">
        <f t="shared" si="2"/>
        <v>1527</v>
      </c>
    </row>
    <row r="22" spans="1:9" s="221" customFormat="1" ht="15">
      <c r="A22" s="300" t="s">
        <v>107</v>
      </c>
      <c r="B22" s="296">
        <v>194</v>
      </c>
      <c r="C22" s="296">
        <f t="shared" si="0"/>
        <v>77</v>
      </c>
      <c r="D22" s="297">
        <v>45</v>
      </c>
      <c r="E22" s="297">
        <v>32</v>
      </c>
      <c r="F22" s="298">
        <f t="shared" si="1"/>
        <v>51</v>
      </c>
      <c r="G22" s="297">
        <v>30</v>
      </c>
      <c r="H22" s="297">
        <v>21</v>
      </c>
      <c r="I22" s="301">
        <f t="shared" si="2"/>
        <v>322</v>
      </c>
    </row>
    <row r="23" spans="1:9" s="221" customFormat="1" ht="15">
      <c r="A23" s="300" t="s">
        <v>108</v>
      </c>
      <c r="B23" s="296">
        <v>3</v>
      </c>
      <c r="C23" s="296">
        <f t="shared" si="0"/>
        <v>2</v>
      </c>
      <c r="D23" s="297">
        <v>2</v>
      </c>
      <c r="E23" s="297"/>
      <c r="F23" s="298">
        <f t="shared" si="1"/>
        <v>0</v>
      </c>
      <c r="G23" s="297"/>
      <c r="H23" s="297"/>
      <c r="I23" s="301">
        <f t="shared" si="2"/>
        <v>5</v>
      </c>
    </row>
    <row r="24" spans="1:9" s="221" customFormat="1" ht="15">
      <c r="A24" s="300" t="s">
        <v>109</v>
      </c>
      <c r="B24" s="296">
        <v>31</v>
      </c>
      <c r="C24" s="296">
        <f t="shared" si="0"/>
        <v>7</v>
      </c>
      <c r="D24" s="297">
        <v>3</v>
      </c>
      <c r="E24" s="297">
        <v>4</v>
      </c>
      <c r="F24" s="298">
        <f t="shared" si="1"/>
        <v>5</v>
      </c>
      <c r="G24" s="297">
        <v>2</v>
      </c>
      <c r="H24" s="297">
        <v>3</v>
      </c>
      <c r="I24" s="301">
        <f t="shared" si="2"/>
        <v>43</v>
      </c>
    </row>
    <row r="25" spans="1:9" s="221" customFormat="1" ht="15">
      <c r="A25" s="300" t="s">
        <v>110</v>
      </c>
      <c r="B25" s="296">
        <v>77</v>
      </c>
      <c r="C25" s="296">
        <f t="shared" si="0"/>
        <v>43</v>
      </c>
      <c r="D25" s="297">
        <v>24</v>
      </c>
      <c r="E25" s="297">
        <v>19</v>
      </c>
      <c r="F25" s="298">
        <f t="shared" si="1"/>
        <v>19</v>
      </c>
      <c r="G25" s="297">
        <v>9</v>
      </c>
      <c r="H25" s="297">
        <v>10</v>
      </c>
      <c r="I25" s="301">
        <f t="shared" si="2"/>
        <v>139</v>
      </c>
    </row>
    <row r="26" spans="1:9" s="221" customFormat="1" ht="15">
      <c r="A26" s="300" t="s">
        <v>111</v>
      </c>
      <c r="B26" s="296">
        <v>43</v>
      </c>
      <c r="C26" s="296">
        <f t="shared" si="0"/>
        <v>13</v>
      </c>
      <c r="D26" s="297">
        <v>2</v>
      </c>
      <c r="E26" s="297">
        <v>11</v>
      </c>
      <c r="F26" s="298">
        <f t="shared" si="1"/>
        <v>11</v>
      </c>
      <c r="G26" s="297">
        <v>7</v>
      </c>
      <c r="H26" s="297">
        <v>4</v>
      </c>
      <c r="I26" s="301">
        <f t="shared" si="2"/>
        <v>67</v>
      </c>
    </row>
    <row r="27" spans="1:9" s="221" customFormat="1" ht="15">
      <c r="A27" s="300" t="s">
        <v>112</v>
      </c>
      <c r="B27" s="296">
        <v>14</v>
      </c>
      <c r="C27" s="296">
        <f t="shared" si="0"/>
        <v>10</v>
      </c>
      <c r="D27" s="297">
        <v>4</v>
      </c>
      <c r="E27" s="297">
        <v>6</v>
      </c>
      <c r="F27" s="298">
        <f t="shared" si="1"/>
        <v>2</v>
      </c>
      <c r="G27" s="297">
        <v>2</v>
      </c>
      <c r="H27" s="297"/>
      <c r="I27" s="301">
        <f t="shared" si="2"/>
        <v>26</v>
      </c>
    </row>
    <row r="28" spans="1:9" s="221" customFormat="1" ht="15">
      <c r="A28" s="300" t="s">
        <v>113</v>
      </c>
      <c r="B28" s="296">
        <v>1</v>
      </c>
      <c r="C28" s="296">
        <f t="shared" si="0"/>
        <v>4</v>
      </c>
      <c r="D28" s="297">
        <v>2</v>
      </c>
      <c r="E28" s="297">
        <v>2</v>
      </c>
      <c r="F28" s="298">
        <f t="shared" si="1"/>
        <v>2</v>
      </c>
      <c r="G28" s="297">
        <v>2</v>
      </c>
      <c r="H28" s="297"/>
      <c r="I28" s="301">
        <f t="shared" si="2"/>
        <v>7</v>
      </c>
    </row>
    <row r="29" spans="1:9" s="221" customFormat="1" ht="15">
      <c r="A29" s="300" t="s">
        <v>114</v>
      </c>
      <c r="B29" s="296">
        <v>673</v>
      </c>
      <c r="C29" s="296">
        <f t="shared" si="0"/>
        <v>174</v>
      </c>
      <c r="D29" s="297">
        <v>112</v>
      </c>
      <c r="E29" s="297">
        <v>62</v>
      </c>
      <c r="F29" s="298">
        <f t="shared" si="1"/>
        <v>136</v>
      </c>
      <c r="G29" s="297">
        <v>58</v>
      </c>
      <c r="H29" s="297">
        <v>78</v>
      </c>
      <c r="I29" s="301">
        <f t="shared" si="2"/>
        <v>983</v>
      </c>
    </row>
    <row r="30" spans="1:9" s="221" customFormat="1" ht="15">
      <c r="A30" s="300" t="s">
        <v>115</v>
      </c>
      <c r="B30" s="296">
        <v>79</v>
      </c>
      <c r="C30" s="296">
        <f t="shared" si="0"/>
        <v>46</v>
      </c>
      <c r="D30" s="297">
        <v>21</v>
      </c>
      <c r="E30" s="297">
        <v>25</v>
      </c>
      <c r="F30" s="298">
        <f t="shared" si="1"/>
        <v>20</v>
      </c>
      <c r="G30" s="297">
        <v>7</v>
      </c>
      <c r="H30" s="297">
        <v>13</v>
      </c>
      <c r="I30" s="301">
        <f t="shared" si="2"/>
        <v>145</v>
      </c>
    </row>
    <row r="31" spans="1:9" s="221" customFormat="1" ht="15">
      <c r="A31" s="300" t="s">
        <v>116</v>
      </c>
      <c r="B31" s="296">
        <v>4</v>
      </c>
      <c r="C31" s="296">
        <f t="shared" si="0"/>
        <v>2</v>
      </c>
      <c r="D31" s="297"/>
      <c r="E31" s="297">
        <v>2</v>
      </c>
      <c r="F31" s="298">
        <f t="shared" si="1"/>
        <v>0</v>
      </c>
      <c r="G31" s="297"/>
      <c r="H31" s="297"/>
      <c r="I31" s="301">
        <f t="shared" si="2"/>
        <v>6</v>
      </c>
    </row>
    <row r="32" spans="1:9" s="221" customFormat="1" ht="15">
      <c r="A32" s="300" t="s">
        <v>117</v>
      </c>
      <c r="B32" s="296">
        <v>15</v>
      </c>
      <c r="C32" s="296">
        <f t="shared" si="0"/>
        <v>6</v>
      </c>
      <c r="D32" s="297">
        <v>4</v>
      </c>
      <c r="E32" s="297">
        <v>2</v>
      </c>
      <c r="F32" s="298">
        <f t="shared" si="1"/>
        <v>2</v>
      </c>
      <c r="G32" s="297"/>
      <c r="H32" s="297">
        <v>2</v>
      </c>
      <c r="I32" s="301">
        <f t="shared" si="2"/>
        <v>23</v>
      </c>
    </row>
    <row r="33" spans="1:9" s="221" customFormat="1" ht="15">
      <c r="A33" s="300" t="s">
        <v>118</v>
      </c>
      <c r="B33" s="296">
        <v>187</v>
      </c>
      <c r="C33" s="296">
        <f t="shared" si="0"/>
        <v>34</v>
      </c>
      <c r="D33" s="297">
        <v>25</v>
      </c>
      <c r="E33" s="297">
        <v>9</v>
      </c>
      <c r="F33" s="298">
        <f t="shared" si="1"/>
        <v>25</v>
      </c>
      <c r="G33" s="297">
        <v>9</v>
      </c>
      <c r="H33" s="297">
        <v>16</v>
      </c>
      <c r="I33" s="301">
        <f t="shared" si="2"/>
        <v>246</v>
      </c>
    </row>
    <row r="34" spans="1:9" s="221" customFormat="1" ht="15">
      <c r="A34" s="300" t="s">
        <v>119</v>
      </c>
      <c r="B34" s="296">
        <v>30</v>
      </c>
      <c r="C34" s="296">
        <f t="shared" si="0"/>
        <v>17</v>
      </c>
      <c r="D34" s="297">
        <v>9</v>
      </c>
      <c r="E34" s="297">
        <v>8</v>
      </c>
      <c r="F34" s="298">
        <f t="shared" si="1"/>
        <v>7</v>
      </c>
      <c r="G34" s="297">
        <v>4</v>
      </c>
      <c r="H34" s="297">
        <v>3</v>
      </c>
      <c r="I34" s="301">
        <f t="shared" si="2"/>
        <v>54</v>
      </c>
    </row>
    <row r="35" spans="1:9" s="221" customFormat="1" ht="15">
      <c r="A35" s="300" t="s">
        <v>120</v>
      </c>
      <c r="B35" s="296">
        <v>40</v>
      </c>
      <c r="C35" s="296">
        <f t="shared" si="0"/>
        <v>14</v>
      </c>
      <c r="D35" s="297">
        <v>8</v>
      </c>
      <c r="E35" s="297">
        <v>6</v>
      </c>
      <c r="F35" s="298">
        <f t="shared" si="1"/>
        <v>13</v>
      </c>
      <c r="G35" s="297">
        <v>5</v>
      </c>
      <c r="H35" s="297">
        <v>8</v>
      </c>
      <c r="I35" s="301">
        <f t="shared" si="2"/>
        <v>67</v>
      </c>
    </row>
    <row r="36" spans="1:9" s="221" customFormat="1" ht="15">
      <c r="A36" s="300" t="s">
        <v>121</v>
      </c>
      <c r="B36" s="296">
        <v>14</v>
      </c>
      <c r="C36" s="296">
        <f t="shared" si="0"/>
        <v>7</v>
      </c>
      <c r="D36" s="297">
        <v>4</v>
      </c>
      <c r="E36" s="297">
        <v>3</v>
      </c>
      <c r="F36" s="298">
        <f t="shared" si="1"/>
        <v>4</v>
      </c>
      <c r="G36" s="297">
        <v>1</v>
      </c>
      <c r="H36" s="297">
        <v>3</v>
      </c>
      <c r="I36" s="301">
        <f t="shared" si="2"/>
        <v>25</v>
      </c>
    </row>
    <row r="37" spans="1:9" s="221" customFormat="1" ht="15">
      <c r="A37" s="300" t="s">
        <v>122</v>
      </c>
      <c r="B37" s="296">
        <v>40</v>
      </c>
      <c r="C37" s="296">
        <f t="shared" si="0"/>
        <v>13</v>
      </c>
      <c r="D37" s="297">
        <v>8</v>
      </c>
      <c r="E37" s="297">
        <v>5</v>
      </c>
      <c r="F37" s="298">
        <f t="shared" si="1"/>
        <v>6</v>
      </c>
      <c r="G37" s="297">
        <v>2</v>
      </c>
      <c r="H37" s="297">
        <v>4</v>
      </c>
      <c r="I37" s="301">
        <f t="shared" si="2"/>
        <v>59</v>
      </c>
    </row>
    <row r="38" spans="1:9" s="221" customFormat="1" ht="15">
      <c r="A38" s="300" t="s">
        <v>123</v>
      </c>
      <c r="B38" s="296">
        <v>75</v>
      </c>
      <c r="C38" s="296">
        <f t="shared" si="0"/>
        <v>34</v>
      </c>
      <c r="D38" s="297">
        <v>19</v>
      </c>
      <c r="E38" s="297">
        <v>15</v>
      </c>
      <c r="F38" s="298">
        <f t="shared" si="1"/>
        <v>23</v>
      </c>
      <c r="G38" s="297">
        <v>11</v>
      </c>
      <c r="H38" s="297">
        <v>12</v>
      </c>
      <c r="I38" s="301">
        <f t="shared" si="2"/>
        <v>132</v>
      </c>
    </row>
    <row r="39" spans="1:9" s="221" customFormat="1" ht="15">
      <c r="A39" s="300" t="s">
        <v>124</v>
      </c>
      <c r="B39" s="296">
        <v>117</v>
      </c>
      <c r="C39" s="296">
        <f t="shared" si="0"/>
        <v>45</v>
      </c>
      <c r="D39" s="297">
        <v>27</v>
      </c>
      <c r="E39" s="297">
        <v>18</v>
      </c>
      <c r="F39" s="298">
        <f t="shared" si="1"/>
        <v>19</v>
      </c>
      <c r="G39" s="297">
        <v>9</v>
      </c>
      <c r="H39" s="297">
        <v>10</v>
      </c>
      <c r="I39" s="301">
        <f t="shared" si="2"/>
        <v>181</v>
      </c>
    </row>
    <row r="40" spans="1:9" s="221" customFormat="1" ht="15">
      <c r="A40" s="300" t="s">
        <v>125</v>
      </c>
      <c r="B40" s="296">
        <v>75</v>
      </c>
      <c r="C40" s="296">
        <f t="shared" si="0"/>
        <v>34</v>
      </c>
      <c r="D40" s="297">
        <v>21</v>
      </c>
      <c r="E40" s="297">
        <v>13</v>
      </c>
      <c r="F40" s="298">
        <f t="shared" si="1"/>
        <v>21</v>
      </c>
      <c r="G40" s="297">
        <v>8</v>
      </c>
      <c r="H40" s="297">
        <v>13</v>
      </c>
      <c r="I40" s="301">
        <f t="shared" si="2"/>
        <v>130</v>
      </c>
    </row>
    <row r="41" spans="1:9" s="221" customFormat="1" ht="15">
      <c r="A41" s="300" t="s">
        <v>126</v>
      </c>
      <c r="B41" s="296">
        <v>6</v>
      </c>
      <c r="C41" s="296">
        <f t="shared" si="0"/>
        <v>2</v>
      </c>
      <c r="D41" s="297"/>
      <c r="E41" s="297">
        <v>2</v>
      </c>
      <c r="F41" s="298">
        <f t="shared" si="1"/>
        <v>1</v>
      </c>
      <c r="G41" s="297"/>
      <c r="H41" s="297">
        <v>1</v>
      </c>
      <c r="I41" s="301">
        <f t="shared" si="2"/>
        <v>9</v>
      </c>
    </row>
    <row r="42" spans="1:9" s="221" customFormat="1" ht="15">
      <c r="A42" s="300" t="s">
        <v>127</v>
      </c>
      <c r="B42" s="296">
        <v>32</v>
      </c>
      <c r="C42" s="296">
        <f t="shared" si="0"/>
        <v>23</v>
      </c>
      <c r="D42" s="297">
        <v>15</v>
      </c>
      <c r="E42" s="297">
        <v>8</v>
      </c>
      <c r="F42" s="298">
        <f t="shared" si="1"/>
        <v>6</v>
      </c>
      <c r="G42" s="297">
        <v>4</v>
      </c>
      <c r="H42" s="297">
        <v>2</v>
      </c>
      <c r="I42" s="301">
        <f t="shared" si="2"/>
        <v>61</v>
      </c>
    </row>
    <row r="43" spans="1:9" s="221" customFormat="1" ht="15">
      <c r="A43" s="300" t="s">
        <v>128</v>
      </c>
      <c r="B43" s="296">
        <v>55</v>
      </c>
      <c r="C43" s="296">
        <f t="shared" si="0"/>
        <v>31</v>
      </c>
      <c r="D43" s="297">
        <v>21</v>
      </c>
      <c r="E43" s="297">
        <v>10</v>
      </c>
      <c r="F43" s="298">
        <f t="shared" si="1"/>
        <v>13</v>
      </c>
      <c r="G43" s="297">
        <v>6</v>
      </c>
      <c r="H43" s="297">
        <v>7</v>
      </c>
      <c r="I43" s="301">
        <f t="shared" si="2"/>
        <v>99</v>
      </c>
    </row>
    <row r="44" spans="1:9" s="221" customFormat="1" ht="15">
      <c r="A44" s="300" t="s">
        <v>129</v>
      </c>
      <c r="B44" s="296">
        <v>69</v>
      </c>
      <c r="C44" s="296">
        <f t="shared" si="0"/>
        <v>16</v>
      </c>
      <c r="D44" s="297">
        <v>6</v>
      </c>
      <c r="E44" s="297">
        <v>10</v>
      </c>
      <c r="F44" s="298">
        <f t="shared" si="1"/>
        <v>11</v>
      </c>
      <c r="G44" s="297">
        <v>3</v>
      </c>
      <c r="H44" s="297">
        <v>8</v>
      </c>
      <c r="I44" s="301">
        <f t="shared" si="2"/>
        <v>96</v>
      </c>
    </row>
    <row r="45" spans="1:9" s="221" customFormat="1" ht="15">
      <c r="A45" s="300" t="s">
        <v>130</v>
      </c>
      <c r="B45" s="296">
        <v>92</v>
      </c>
      <c r="C45" s="296">
        <f t="shared" si="0"/>
        <v>62</v>
      </c>
      <c r="D45" s="297">
        <v>26</v>
      </c>
      <c r="E45" s="297">
        <v>36</v>
      </c>
      <c r="F45" s="298">
        <f t="shared" si="1"/>
        <v>24</v>
      </c>
      <c r="G45" s="297">
        <v>10</v>
      </c>
      <c r="H45" s="297">
        <v>14</v>
      </c>
      <c r="I45" s="301">
        <f t="shared" si="2"/>
        <v>178</v>
      </c>
    </row>
    <row r="46" spans="1:9" s="221" customFormat="1" ht="15">
      <c r="A46" s="300" t="s">
        <v>131</v>
      </c>
      <c r="B46" s="296">
        <v>6</v>
      </c>
      <c r="C46" s="296">
        <f t="shared" si="0"/>
        <v>1</v>
      </c>
      <c r="D46" s="297"/>
      <c r="E46" s="297">
        <v>1</v>
      </c>
      <c r="F46" s="298">
        <f t="shared" si="1"/>
        <v>1</v>
      </c>
      <c r="G46" s="297"/>
      <c r="H46" s="297">
        <v>1</v>
      </c>
      <c r="I46" s="301">
        <f t="shared" si="2"/>
        <v>8</v>
      </c>
    </row>
    <row r="47" spans="1:9" s="221" customFormat="1" ht="15">
      <c r="A47" s="300" t="s">
        <v>132</v>
      </c>
      <c r="B47" s="296">
        <v>55</v>
      </c>
      <c r="C47" s="296">
        <f t="shared" si="0"/>
        <v>13</v>
      </c>
      <c r="D47" s="297">
        <v>2</v>
      </c>
      <c r="E47" s="297">
        <v>11</v>
      </c>
      <c r="F47" s="298">
        <f t="shared" si="1"/>
        <v>3</v>
      </c>
      <c r="G47" s="297">
        <v>1</v>
      </c>
      <c r="H47" s="297">
        <v>2</v>
      </c>
      <c r="I47" s="301">
        <f t="shared" si="2"/>
        <v>71</v>
      </c>
    </row>
    <row r="48" spans="1:9" s="221" customFormat="1" ht="15">
      <c r="A48" s="300" t="s">
        <v>133</v>
      </c>
      <c r="B48" s="296">
        <v>131</v>
      </c>
      <c r="C48" s="296">
        <f t="shared" si="0"/>
        <v>38</v>
      </c>
      <c r="D48" s="297">
        <v>17</v>
      </c>
      <c r="E48" s="297">
        <v>21</v>
      </c>
      <c r="F48" s="298">
        <f t="shared" si="1"/>
        <v>30</v>
      </c>
      <c r="G48" s="297">
        <v>10</v>
      </c>
      <c r="H48" s="297">
        <v>20</v>
      </c>
      <c r="I48" s="301">
        <f t="shared" si="2"/>
        <v>199</v>
      </c>
    </row>
    <row r="49" spans="1:9" s="221" customFormat="1" ht="15">
      <c r="A49" s="300" t="s">
        <v>134</v>
      </c>
      <c r="B49" s="296">
        <v>452</v>
      </c>
      <c r="C49" s="296">
        <f t="shared" si="0"/>
        <v>583</v>
      </c>
      <c r="D49" s="297">
        <v>310</v>
      </c>
      <c r="E49" s="297">
        <v>273</v>
      </c>
      <c r="F49" s="298">
        <f t="shared" si="1"/>
        <v>113</v>
      </c>
      <c r="G49" s="297">
        <v>54</v>
      </c>
      <c r="H49" s="297">
        <v>59</v>
      </c>
      <c r="I49" s="301">
        <f t="shared" si="2"/>
        <v>1148</v>
      </c>
    </row>
    <row r="50" spans="1:9" s="221" customFormat="1" ht="15">
      <c r="A50" s="300" t="s">
        <v>135</v>
      </c>
      <c r="B50" s="296">
        <v>71</v>
      </c>
      <c r="C50" s="296">
        <f t="shared" si="0"/>
        <v>27</v>
      </c>
      <c r="D50" s="297">
        <v>14</v>
      </c>
      <c r="E50" s="297">
        <v>13</v>
      </c>
      <c r="F50" s="298">
        <f t="shared" si="1"/>
        <v>15</v>
      </c>
      <c r="G50" s="297">
        <v>8</v>
      </c>
      <c r="H50" s="297">
        <v>7</v>
      </c>
      <c r="I50" s="301">
        <f t="shared" si="2"/>
        <v>113</v>
      </c>
    </row>
    <row r="51" spans="1:9" s="221" customFormat="1" ht="15">
      <c r="A51" s="300" t="s">
        <v>136</v>
      </c>
      <c r="B51" s="296">
        <v>109</v>
      </c>
      <c r="C51" s="296">
        <f t="shared" si="0"/>
        <v>49</v>
      </c>
      <c r="D51" s="297">
        <v>19</v>
      </c>
      <c r="E51" s="297">
        <v>30</v>
      </c>
      <c r="F51" s="298">
        <f t="shared" si="1"/>
        <v>30</v>
      </c>
      <c r="G51" s="297">
        <v>15</v>
      </c>
      <c r="H51" s="297">
        <v>15</v>
      </c>
      <c r="I51" s="301">
        <f t="shared" si="2"/>
        <v>188</v>
      </c>
    </row>
    <row r="52" spans="1:9" s="221" customFormat="1" ht="15">
      <c r="A52" s="300" t="s">
        <v>137</v>
      </c>
      <c r="B52" s="296">
        <v>1224</v>
      </c>
      <c r="C52" s="296">
        <f t="shared" si="0"/>
        <v>525</v>
      </c>
      <c r="D52" s="297">
        <v>252</v>
      </c>
      <c r="E52" s="297">
        <v>273</v>
      </c>
      <c r="F52" s="298">
        <f t="shared" si="1"/>
        <v>278</v>
      </c>
      <c r="G52" s="297">
        <v>144</v>
      </c>
      <c r="H52" s="297">
        <v>134</v>
      </c>
      <c r="I52" s="301">
        <f t="shared" si="2"/>
        <v>2027</v>
      </c>
    </row>
    <row r="53" spans="1:9" s="221" customFormat="1" ht="15">
      <c r="A53" s="300" t="s">
        <v>138</v>
      </c>
      <c r="B53" s="296">
        <v>205</v>
      </c>
      <c r="C53" s="296">
        <f t="shared" si="0"/>
        <v>57</v>
      </c>
      <c r="D53" s="297">
        <v>39</v>
      </c>
      <c r="E53" s="297">
        <v>18</v>
      </c>
      <c r="F53" s="298">
        <f t="shared" si="1"/>
        <v>40</v>
      </c>
      <c r="G53" s="297">
        <v>24</v>
      </c>
      <c r="H53" s="297">
        <v>16</v>
      </c>
      <c r="I53" s="301">
        <f t="shared" si="2"/>
        <v>302</v>
      </c>
    </row>
    <row r="54" spans="1:9" s="221" customFormat="1" ht="28.5" customHeight="1">
      <c r="A54" s="300" t="s">
        <v>139</v>
      </c>
      <c r="B54" s="296">
        <v>24</v>
      </c>
      <c r="C54" s="296">
        <f t="shared" si="0"/>
        <v>12</v>
      </c>
      <c r="D54" s="297">
        <v>6</v>
      </c>
      <c r="E54" s="297">
        <v>6</v>
      </c>
      <c r="F54" s="298">
        <f t="shared" si="1"/>
        <v>5</v>
      </c>
      <c r="G54" s="297">
        <v>2</v>
      </c>
      <c r="H54" s="297">
        <v>3</v>
      </c>
      <c r="I54" s="301">
        <f t="shared" si="2"/>
        <v>41</v>
      </c>
    </row>
    <row r="55" spans="1:9" s="221" customFormat="1" ht="15">
      <c r="A55" s="300" t="s">
        <v>140</v>
      </c>
      <c r="B55" s="296">
        <v>806</v>
      </c>
      <c r="C55" s="296">
        <f t="shared" si="0"/>
        <v>427</v>
      </c>
      <c r="D55" s="297">
        <v>197</v>
      </c>
      <c r="E55" s="297">
        <v>230</v>
      </c>
      <c r="F55" s="298">
        <f t="shared" si="1"/>
        <v>216</v>
      </c>
      <c r="G55" s="297">
        <v>103</v>
      </c>
      <c r="H55" s="297">
        <v>113</v>
      </c>
      <c r="I55" s="301">
        <f t="shared" si="2"/>
        <v>1449</v>
      </c>
    </row>
    <row r="56" spans="1:9" s="221" customFormat="1" ht="15">
      <c r="A56" s="300" t="s">
        <v>141</v>
      </c>
      <c r="B56" s="296">
        <v>155</v>
      </c>
      <c r="C56" s="296">
        <f t="shared" si="0"/>
        <v>52</v>
      </c>
      <c r="D56" s="297">
        <v>35</v>
      </c>
      <c r="E56" s="297">
        <v>17</v>
      </c>
      <c r="F56" s="298">
        <f t="shared" si="1"/>
        <v>32</v>
      </c>
      <c r="G56" s="297">
        <v>18</v>
      </c>
      <c r="H56" s="297">
        <v>14</v>
      </c>
      <c r="I56" s="301">
        <f t="shared" si="2"/>
        <v>239</v>
      </c>
    </row>
    <row r="57" spans="1:9" s="221" customFormat="1" ht="15">
      <c r="A57" s="300" t="s">
        <v>142</v>
      </c>
      <c r="B57" s="296">
        <v>12</v>
      </c>
      <c r="C57" s="296">
        <f t="shared" si="0"/>
        <v>6</v>
      </c>
      <c r="D57" s="297">
        <v>5</v>
      </c>
      <c r="E57" s="297">
        <v>1</v>
      </c>
      <c r="F57" s="298">
        <f t="shared" si="1"/>
        <v>1</v>
      </c>
      <c r="G57" s="297"/>
      <c r="H57" s="297">
        <v>1</v>
      </c>
      <c r="I57" s="301">
        <f t="shared" si="2"/>
        <v>19</v>
      </c>
    </row>
    <row r="58" spans="1:9" s="221" customFormat="1" ht="15">
      <c r="A58" s="300" t="s">
        <v>143</v>
      </c>
      <c r="B58" s="296">
        <v>2152</v>
      </c>
      <c r="C58" s="296">
        <f t="shared" si="0"/>
        <v>698</v>
      </c>
      <c r="D58" s="297">
        <v>406</v>
      </c>
      <c r="E58" s="297">
        <v>292</v>
      </c>
      <c r="F58" s="298">
        <f t="shared" si="1"/>
        <v>633</v>
      </c>
      <c r="G58" s="297">
        <v>327</v>
      </c>
      <c r="H58" s="297">
        <v>306</v>
      </c>
      <c r="I58" s="301">
        <f t="shared" si="2"/>
        <v>3483</v>
      </c>
    </row>
    <row r="59" spans="1:9" s="221" customFormat="1" ht="15">
      <c r="A59" s="300" t="s">
        <v>144</v>
      </c>
      <c r="B59" s="296">
        <v>65</v>
      </c>
      <c r="C59" s="296">
        <f t="shared" si="0"/>
        <v>32</v>
      </c>
      <c r="D59" s="297">
        <v>22</v>
      </c>
      <c r="E59" s="297">
        <v>10</v>
      </c>
      <c r="F59" s="298">
        <f t="shared" si="1"/>
        <v>11</v>
      </c>
      <c r="G59" s="297">
        <v>5</v>
      </c>
      <c r="H59" s="297">
        <v>6</v>
      </c>
      <c r="I59" s="301">
        <f t="shared" si="2"/>
        <v>108</v>
      </c>
    </row>
    <row r="60" spans="1:9" s="221" customFormat="1" ht="15">
      <c r="A60" s="300" t="s">
        <v>145</v>
      </c>
      <c r="B60" s="296">
        <v>113</v>
      </c>
      <c r="C60" s="296">
        <f t="shared" si="0"/>
        <v>33</v>
      </c>
      <c r="D60" s="297">
        <v>16</v>
      </c>
      <c r="E60" s="297">
        <v>17</v>
      </c>
      <c r="F60" s="298">
        <f t="shared" si="1"/>
        <v>37</v>
      </c>
      <c r="G60" s="297">
        <v>12</v>
      </c>
      <c r="H60" s="297">
        <v>25</v>
      </c>
      <c r="I60" s="301">
        <f t="shared" si="2"/>
        <v>183</v>
      </c>
    </row>
    <row r="61" spans="1:9" s="221" customFormat="1" ht="15">
      <c r="A61" s="300" t="s">
        <v>146</v>
      </c>
      <c r="B61" s="296">
        <v>265</v>
      </c>
      <c r="C61" s="296">
        <f t="shared" si="0"/>
        <v>138</v>
      </c>
      <c r="D61" s="297">
        <v>69</v>
      </c>
      <c r="E61" s="297">
        <v>69</v>
      </c>
      <c r="F61" s="298">
        <f t="shared" si="1"/>
        <v>59</v>
      </c>
      <c r="G61" s="297">
        <v>24</v>
      </c>
      <c r="H61" s="297">
        <v>35</v>
      </c>
      <c r="I61" s="301">
        <f t="shared" si="2"/>
        <v>462</v>
      </c>
    </row>
    <row r="62" spans="1:9" s="221" customFormat="1" ht="15">
      <c r="A62" s="300" t="s">
        <v>147</v>
      </c>
      <c r="B62" s="296">
        <v>73</v>
      </c>
      <c r="C62" s="296">
        <f t="shared" si="0"/>
        <v>28</v>
      </c>
      <c r="D62" s="297">
        <v>10</v>
      </c>
      <c r="E62" s="297">
        <v>18</v>
      </c>
      <c r="F62" s="298">
        <f t="shared" si="1"/>
        <v>4</v>
      </c>
      <c r="G62" s="297">
        <v>1</v>
      </c>
      <c r="H62" s="297">
        <v>3</v>
      </c>
      <c r="I62" s="301">
        <f t="shared" si="2"/>
        <v>105</v>
      </c>
    </row>
    <row r="63" spans="1:9" s="221" customFormat="1" ht="15">
      <c r="A63" s="300" t="s">
        <v>148</v>
      </c>
      <c r="B63" s="296">
        <v>17</v>
      </c>
      <c r="C63" s="296">
        <f t="shared" si="0"/>
        <v>8</v>
      </c>
      <c r="D63" s="297">
        <v>5</v>
      </c>
      <c r="E63" s="297">
        <v>3</v>
      </c>
      <c r="F63" s="298">
        <f t="shared" si="1"/>
        <v>5</v>
      </c>
      <c r="G63" s="297">
        <v>5</v>
      </c>
      <c r="H63" s="297"/>
      <c r="I63" s="301">
        <f t="shared" si="2"/>
        <v>30</v>
      </c>
    </row>
    <row r="64" spans="1:9" s="221" customFormat="1" ht="15">
      <c r="A64" s="300" t="s">
        <v>149</v>
      </c>
      <c r="B64" s="296">
        <v>45</v>
      </c>
      <c r="C64" s="296">
        <f t="shared" si="0"/>
        <v>15</v>
      </c>
      <c r="D64" s="297">
        <v>8</v>
      </c>
      <c r="E64" s="297">
        <v>7</v>
      </c>
      <c r="F64" s="298">
        <f t="shared" si="1"/>
        <v>7</v>
      </c>
      <c r="G64" s="297">
        <v>4</v>
      </c>
      <c r="H64" s="297">
        <v>3</v>
      </c>
      <c r="I64" s="301">
        <f t="shared" si="2"/>
        <v>67</v>
      </c>
    </row>
    <row r="65" spans="1:9" s="221" customFormat="1" ht="15">
      <c r="A65" s="300" t="s">
        <v>150</v>
      </c>
      <c r="B65" s="296">
        <v>4914</v>
      </c>
      <c r="C65" s="296">
        <f t="shared" si="0"/>
        <v>2275</v>
      </c>
      <c r="D65" s="297">
        <v>972</v>
      </c>
      <c r="E65" s="297">
        <v>1303</v>
      </c>
      <c r="F65" s="298">
        <f t="shared" si="1"/>
        <v>1417</v>
      </c>
      <c r="G65" s="297">
        <v>721</v>
      </c>
      <c r="H65" s="297">
        <v>696</v>
      </c>
      <c r="I65" s="301">
        <f t="shared" si="2"/>
        <v>8606</v>
      </c>
    </row>
    <row r="66" spans="1:9" s="221" customFormat="1" ht="15">
      <c r="A66" s="300" t="s">
        <v>151</v>
      </c>
      <c r="B66" s="296">
        <v>95</v>
      </c>
      <c r="C66" s="296">
        <f t="shared" si="0"/>
        <v>48</v>
      </c>
      <c r="D66" s="297">
        <v>27</v>
      </c>
      <c r="E66" s="297">
        <v>21</v>
      </c>
      <c r="F66" s="298">
        <f t="shared" si="1"/>
        <v>29</v>
      </c>
      <c r="G66" s="297">
        <v>8</v>
      </c>
      <c r="H66" s="297">
        <v>21</v>
      </c>
      <c r="I66" s="301">
        <f t="shared" si="2"/>
        <v>172</v>
      </c>
    </row>
    <row r="67" spans="1:9" s="221" customFormat="1" ht="15">
      <c r="A67" s="300" t="s">
        <v>152</v>
      </c>
      <c r="B67" s="296">
        <v>56</v>
      </c>
      <c r="C67" s="296">
        <f t="shared" si="0"/>
        <v>17</v>
      </c>
      <c r="D67" s="297">
        <v>7</v>
      </c>
      <c r="E67" s="297">
        <v>10</v>
      </c>
      <c r="F67" s="298">
        <f t="shared" si="1"/>
        <v>6</v>
      </c>
      <c r="G67" s="297">
        <v>2</v>
      </c>
      <c r="H67" s="297">
        <v>4</v>
      </c>
      <c r="I67" s="301">
        <f t="shared" si="2"/>
        <v>79</v>
      </c>
    </row>
    <row r="68" spans="1:9" s="221" customFormat="1" ht="15">
      <c r="A68" s="300" t="s">
        <v>153</v>
      </c>
      <c r="B68" s="296">
        <v>582</v>
      </c>
      <c r="C68" s="296">
        <f t="shared" si="0"/>
        <v>245</v>
      </c>
      <c r="D68" s="297">
        <v>141</v>
      </c>
      <c r="E68" s="297">
        <v>104</v>
      </c>
      <c r="F68" s="298">
        <f t="shared" si="1"/>
        <v>122</v>
      </c>
      <c r="G68" s="297">
        <v>56</v>
      </c>
      <c r="H68" s="297">
        <v>66</v>
      </c>
      <c r="I68" s="301">
        <f t="shared" si="2"/>
        <v>949</v>
      </c>
    </row>
    <row r="69" spans="1:9" s="221" customFormat="1" ht="15">
      <c r="A69" s="300" t="s">
        <v>154</v>
      </c>
      <c r="B69" s="296">
        <v>10</v>
      </c>
      <c r="C69" s="296">
        <f t="shared" si="0"/>
        <v>5</v>
      </c>
      <c r="D69" s="297">
        <v>3</v>
      </c>
      <c r="E69" s="297">
        <v>2</v>
      </c>
      <c r="F69" s="298">
        <f t="shared" si="1"/>
        <v>2</v>
      </c>
      <c r="G69" s="297">
        <v>1</v>
      </c>
      <c r="H69" s="297">
        <v>1</v>
      </c>
      <c r="I69" s="301">
        <f t="shared" si="2"/>
        <v>17</v>
      </c>
    </row>
    <row r="70" spans="1:9" s="221" customFormat="1" ht="15">
      <c r="A70" s="300" t="s">
        <v>155</v>
      </c>
      <c r="B70" s="296">
        <v>10</v>
      </c>
      <c r="C70" s="296">
        <f t="shared" si="0"/>
        <v>4</v>
      </c>
      <c r="D70" s="297">
        <v>2</v>
      </c>
      <c r="E70" s="297">
        <v>2</v>
      </c>
      <c r="F70" s="298">
        <f t="shared" si="1"/>
        <v>3</v>
      </c>
      <c r="G70" s="297"/>
      <c r="H70" s="297">
        <v>3</v>
      </c>
      <c r="I70" s="301">
        <f t="shared" si="2"/>
        <v>17</v>
      </c>
    </row>
    <row r="71" spans="1:9" s="221" customFormat="1" ht="15">
      <c r="A71" s="300" t="s">
        <v>156</v>
      </c>
      <c r="B71" s="296">
        <v>3</v>
      </c>
      <c r="C71" s="296">
        <f t="shared" si="0"/>
        <v>0</v>
      </c>
      <c r="D71" s="297"/>
      <c r="E71" s="297"/>
      <c r="F71" s="298">
        <f t="shared" si="1"/>
        <v>2</v>
      </c>
      <c r="G71" s="297"/>
      <c r="H71" s="297">
        <v>2</v>
      </c>
      <c r="I71" s="301">
        <f t="shared" si="2"/>
        <v>5</v>
      </c>
    </row>
    <row r="72" spans="1:9" s="221" customFormat="1" ht="15">
      <c r="A72" s="300" t="s">
        <v>157</v>
      </c>
      <c r="B72" s="296">
        <v>4184</v>
      </c>
      <c r="C72" s="296">
        <f aca="true" t="shared" si="3" ref="C72:C135">SUM(D72:E72)</f>
        <v>1751</v>
      </c>
      <c r="D72" s="297">
        <v>898</v>
      </c>
      <c r="E72" s="297">
        <v>853</v>
      </c>
      <c r="F72" s="298">
        <f t="shared" si="1"/>
        <v>1063</v>
      </c>
      <c r="G72" s="297">
        <v>473</v>
      </c>
      <c r="H72" s="297">
        <v>590</v>
      </c>
      <c r="I72" s="301">
        <f t="shared" si="2"/>
        <v>6998</v>
      </c>
    </row>
    <row r="73" spans="1:9" s="221" customFormat="1" ht="15">
      <c r="A73" s="300" t="s">
        <v>158</v>
      </c>
      <c r="B73" s="296">
        <v>173</v>
      </c>
      <c r="C73" s="296">
        <f t="shared" si="3"/>
        <v>56</v>
      </c>
      <c r="D73" s="297">
        <v>30</v>
      </c>
      <c r="E73" s="297">
        <v>26</v>
      </c>
      <c r="F73" s="298">
        <f aca="true" t="shared" si="4" ref="F73:F137">SUM(G73,H73)</f>
        <v>35</v>
      </c>
      <c r="G73" s="297">
        <v>17</v>
      </c>
      <c r="H73" s="297">
        <v>18</v>
      </c>
      <c r="I73" s="301">
        <f aca="true" t="shared" si="5" ref="I73:I137">SUM(B73,C73,F73)</f>
        <v>264</v>
      </c>
    </row>
    <row r="74" spans="1:9" s="221" customFormat="1" ht="15">
      <c r="A74" s="300" t="s">
        <v>159</v>
      </c>
      <c r="B74" s="296">
        <v>68</v>
      </c>
      <c r="C74" s="296">
        <f t="shared" si="3"/>
        <v>43</v>
      </c>
      <c r="D74" s="297">
        <v>20</v>
      </c>
      <c r="E74" s="297">
        <v>23</v>
      </c>
      <c r="F74" s="298">
        <f t="shared" si="4"/>
        <v>20</v>
      </c>
      <c r="G74" s="297">
        <v>5</v>
      </c>
      <c r="H74" s="297">
        <v>15</v>
      </c>
      <c r="I74" s="301">
        <f t="shared" si="5"/>
        <v>131</v>
      </c>
    </row>
    <row r="75" spans="1:9" s="221" customFormat="1" ht="15">
      <c r="A75" s="300" t="s">
        <v>160</v>
      </c>
      <c r="B75" s="296">
        <v>372</v>
      </c>
      <c r="C75" s="296">
        <f t="shared" si="3"/>
        <v>129</v>
      </c>
      <c r="D75" s="297">
        <v>59</v>
      </c>
      <c r="E75" s="297">
        <v>70</v>
      </c>
      <c r="F75" s="298">
        <f t="shared" si="4"/>
        <v>81</v>
      </c>
      <c r="G75" s="297">
        <v>32</v>
      </c>
      <c r="H75" s="297">
        <v>49</v>
      </c>
      <c r="I75" s="301">
        <f t="shared" si="5"/>
        <v>582</v>
      </c>
    </row>
    <row r="76" spans="1:9" s="221" customFormat="1" ht="15">
      <c r="A76" s="300" t="s">
        <v>161</v>
      </c>
      <c r="B76" s="296">
        <v>2</v>
      </c>
      <c r="C76" s="296">
        <f t="shared" si="3"/>
        <v>3</v>
      </c>
      <c r="D76" s="297">
        <v>3</v>
      </c>
      <c r="E76" s="297"/>
      <c r="F76" s="298">
        <f t="shared" si="4"/>
        <v>0</v>
      </c>
      <c r="G76" s="297"/>
      <c r="H76" s="297"/>
      <c r="I76" s="301">
        <f t="shared" si="5"/>
        <v>5</v>
      </c>
    </row>
    <row r="77" spans="1:9" s="221" customFormat="1" ht="15">
      <c r="A77" s="300" t="s">
        <v>162</v>
      </c>
      <c r="B77" s="296">
        <v>3</v>
      </c>
      <c r="C77" s="296">
        <f t="shared" si="3"/>
        <v>1</v>
      </c>
      <c r="D77" s="297"/>
      <c r="E77" s="297">
        <v>1</v>
      </c>
      <c r="F77" s="298">
        <f t="shared" si="4"/>
        <v>0</v>
      </c>
      <c r="G77" s="297"/>
      <c r="H77" s="297"/>
      <c r="I77" s="301">
        <f t="shared" si="5"/>
        <v>4</v>
      </c>
    </row>
    <row r="78" spans="1:9" s="221" customFormat="1" ht="15">
      <c r="A78" s="300" t="s">
        <v>163</v>
      </c>
      <c r="B78" s="296">
        <v>108</v>
      </c>
      <c r="C78" s="296">
        <f t="shared" si="3"/>
        <v>67</v>
      </c>
      <c r="D78" s="297">
        <v>30</v>
      </c>
      <c r="E78" s="297">
        <v>37</v>
      </c>
      <c r="F78" s="298">
        <f t="shared" si="4"/>
        <v>26</v>
      </c>
      <c r="G78" s="297">
        <v>15</v>
      </c>
      <c r="H78" s="297">
        <v>11</v>
      </c>
      <c r="I78" s="301">
        <f t="shared" si="5"/>
        <v>201</v>
      </c>
    </row>
    <row r="79" spans="1:9" s="221" customFormat="1" ht="15">
      <c r="A79" s="300" t="s">
        <v>164</v>
      </c>
      <c r="B79" s="296">
        <v>383</v>
      </c>
      <c r="C79" s="296">
        <f t="shared" si="3"/>
        <v>179</v>
      </c>
      <c r="D79" s="297">
        <v>102</v>
      </c>
      <c r="E79" s="297">
        <v>77</v>
      </c>
      <c r="F79" s="298">
        <f t="shared" si="4"/>
        <v>96</v>
      </c>
      <c r="G79" s="297">
        <v>47</v>
      </c>
      <c r="H79" s="297">
        <v>49</v>
      </c>
      <c r="I79" s="301">
        <f t="shared" si="5"/>
        <v>658</v>
      </c>
    </row>
    <row r="80" spans="1:9" s="221" customFormat="1" ht="15">
      <c r="A80" s="300" t="s">
        <v>165</v>
      </c>
      <c r="B80" s="296">
        <v>5282</v>
      </c>
      <c r="C80" s="296">
        <f t="shared" si="3"/>
        <v>1862</v>
      </c>
      <c r="D80" s="297">
        <v>876</v>
      </c>
      <c r="E80" s="297">
        <v>986</v>
      </c>
      <c r="F80" s="298">
        <f t="shared" si="4"/>
        <v>1486</v>
      </c>
      <c r="G80" s="297">
        <v>749</v>
      </c>
      <c r="H80" s="297">
        <v>737</v>
      </c>
      <c r="I80" s="301">
        <f t="shared" si="5"/>
        <v>8630</v>
      </c>
    </row>
    <row r="81" spans="1:9" s="221" customFormat="1" ht="15">
      <c r="A81" s="300" t="s">
        <v>166</v>
      </c>
      <c r="B81" s="296">
        <v>104</v>
      </c>
      <c r="C81" s="296">
        <f t="shared" si="3"/>
        <v>48</v>
      </c>
      <c r="D81" s="297">
        <v>28</v>
      </c>
      <c r="E81" s="297">
        <v>20</v>
      </c>
      <c r="F81" s="298">
        <f t="shared" si="4"/>
        <v>34</v>
      </c>
      <c r="G81" s="297">
        <v>16</v>
      </c>
      <c r="H81" s="297">
        <v>18</v>
      </c>
      <c r="I81" s="301">
        <f t="shared" si="5"/>
        <v>186</v>
      </c>
    </row>
    <row r="82" spans="1:9" s="221" customFormat="1" ht="15">
      <c r="A82" s="300" t="s">
        <v>167</v>
      </c>
      <c r="B82" s="296">
        <v>10</v>
      </c>
      <c r="C82" s="296">
        <f t="shared" si="3"/>
        <v>1</v>
      </c>
      <c r="D82" s="297"/>
      <c r="E82" s="297">
        <v>1</v>
      </c>
      <c r="F82" s="298">
        <f t="shared" si="4"/>
        <v>5</v>
      </c>
      <c r="G82" s="297">
        <v>3</v>
      </c>
      <c r="H82" s="297">
        <v>2</v>
      </c>
      <c r="I82" s="301">
        <f t="shared" si="5"/>
        <v>16</v>
      </c>
    </row>
    <row r="83" spans="1:9" s="221" customFormat="1" ht="15">
      <c r="A83" s="300" t="s">
        <v>168</v>
      </c>
      <c r="B83" s="296">
        <v>17</v>
      </c>
      <c r="C83" s="296">
        <f t="shared" si="3"/>
        <v>8</v>
      </c>
      <c r="D83" s="297">
        <v>4</v>
      </c>
      <c r="E83" s="297">
        <v>4</v>
      </c>
      <c r="F83" s="298">
        <f t="shared" si="4"/>
        <v>4</v>
      </c>
      <c r="G83" s="297">
        <v>2</v>
      </c>
      <c r="H83" s="297">
        <v>2</v>
      </c>
      <c r="I83" s="301">
        <f t="shared" si="5"/>
        <v>29</v>
      </c>
    </row>
    <row r="84" spans="1:9" s="221" customFormat="1" ht="15">
      <c r="A84" s="300" t="s">
        <v>169</v>
      </c>
      <c r="B84" s="296">
        <v>1</v>
      </c>
      <c r="C84" s="296">
        <f t="shared" si="3"/>
        <v>0</v>
      </c>
      <c r="D84" s="297"/>
      <c r="E84" s="297"/>
      <c r="F84" s="298">
        <f t="shared" si="4"/>
        <v>0</v>
      </c>
      <c r="G84" s="297"/>
      <c r="H84" s="297"/>
      <c r="I84" s="301">
        <f t="shared" si="5"/>
        <v>1</v>
      </c>
    </row>
    <row r="85" spans="1:9" s="221" customFormat="1" ht="15">
      <c r="A85" s="300" t="s">
        <v>72</v>
      </c>
      <c r="B85" s="296">
        <v>99668</v>
      </c>
      <c r="C85" s="296">
        <f t="shared" si="3"/>
        <v>34412</v>
      </c>
      <c r="D85" s="297">
        <v>15131</v>
      </c>
      <c r="E85" s="297">
        <v>19281</v>
      </c>
      <c r="F85" s="298">
        <f t="shared" si="4"/>
        <v>27839</v>
      </c>
      <c r="G85" s="297">
        <v>11318</v>
      </c>
      <c r="H85" s="297">
        <v>16521</v>
      </c>
      <c r="I85" s="301">
        <f t="shared" si="5"/>
        <v>161919</v>
      </c>
    </row>
    <row r="86" spans="1:9" s="221" customFormat="1" ht="15">
      <c r="A86" s="300" t="s">
        <v>170</v>
      </c>
      <c r="B86" s="296">
        <v>1224</v>
      </c>
      <c r="C86" s="296">
        <f t="shared" si="3"/>
        <v>409</v>
      </c>
      <c r="D86" s="297">
        <v>254</v>
      </c>
      <c r="E86" s="297">
        <v>155</v>
      </c>
      <c r="F86" s="298">
        <f t="shared" si="4"/>
        <v>280</v>
      </c>
      <c r="G86" s="297">
        <v>139</v>
      </c>
      <c r="H86" s="297">
        <v>141</v>
      </c>
      <c r="I86" s="301">
        <f t="shared" si="5"/>
        <v>1913</v>
      </c>
    </row>
    <row r="87" spans="1:9" s="221" customFormat="1" ht="15">
      <c r="A87" s="300" t="s">
        <v>171</v>
      </c>
      <c r="B87" s="296">
        <v>118</v>
      </c>
      <c r="C87" s="296">
        <f t="shared" si="3"/>
        <v>60</v>
      </c>
      <c r="D87" s="297">
        <v>25</v>
      </c>
      <c r="E87" s="297">
        <v>35</v>
      </c>
      <c r="F87" s="298">
        <f t="shared" si="4"/>
        <v>23</v>
      </c>
      <c r="G87" s="297">
        <v>12</v>
      </c>
      <c r="H87" s="297">
        <v>11</v>
      </c>
      <c r="I87" s="301">
        <f t="shared" si="5"/>
        <v>201</v>
      </c>
    </row>
    <row r="88" spans="1:9" s="221" customFormat="1" ht="15">
      <c r="A88" s="300" t="s">
        <v>172</v>
      </c>
      <c r="B88" s="296">
        <v>252</v>
      </c>
      <c r="C88" s="296">
        <f t="shared" si="3"/>
        <v>99</v>
      </c>
      <c r="D88" s="297">
        <v>47</v>
      </c>
      <c r="E88" s="297">
        <v>52</v>
      </c>
      <c r="F88" s="298">
        <f t="shared" si="4"/>
        <v>46</v>
      </c>
      <c r="G88" s="297">
        <v>16</v>
      </c>
      <c r="H88" s="297">
        <v>30</v>
      </c>
      <c r="I88" s="301">
        <f t="shared" si="5"/>
        <v>397</v>
      </c>
    </row>
    <row r="89" spans="1:9" s="221" customFormat="1" ht="15">
      <c r="A89" s="300" t="s">
        <v>173</v>
      </c>
      <c r="B89" s="296">
        <v>490</v>
      </c>
      <c r="C89" s="296">
        <f t="shared" si="3"/>
        <v>186</v>
      </c>
      <c r="D89" s="297">
        <v>86</v>
      </c>
      <c r="E89" s="297">
        <v>100</v>
      </c>
      <c r="F89" s="298">
        <f t="shared" si="4"/>
        <v>115</v>
      </c>
      <c r="G89" s="297">
        <v>60</v>
      </c>
      <c r="H89" s="297">
        <v>55</v>
      </c>
      <c r="I89" s="301">
        <f t="shared" si="5"/>
        <v>791</v>
      </c>
    </row>
    <row r="90" spans="1:9" s="221" customFormat="1" ht="15">
      <c r="A90" s="300" t="s">
        <v>174</v>
      </c>
      <c r="B90" s="296">
        <v>74</v>
      </c>
      <c r="C90" s="296">
        <f t="shared" si="3"/>
        <v>58</v>
      </c>
      <c r="D90" s="297">
        <v>23</v>
      </c>
      <c r="E90" s="297">
        <v>35</v>
      </c>
      <c r="F90" s="298">
        <f t="shared" si="4"/>
        <v>17</v>
      </c>
      <c r="G90" s="297">
        <v>4</v>
      </c>
      <c r="H90" s="297">
        <v>13</v>
      </c>
      <c r="I90" s="301">
        <f t="shared" si="5"/>
        <v>149</v>
      </c>
    </row>
    <row r="91" spans="1:9" s="221" customFormat="1" ht="15">
      <c r="A91" s="300" t="s">
        <v>175</v>
      </c>
      <c r="B91" s="296">
        <v>90</v>
      </c>
      <c r="C91" s="296">
        <f t="shared" si="3"/>
        <v>90</v>
      </c>
      <c r="D91" s="297">
        <v>53</v>
      </c>
      <c r="E91" s="297">
        <v>37</v>
      </c>
      <c r="F91" s="298">
        <f t="shared" si="4"/>
        <v>23</v>
      </c>
      <c r="G91" s="297">
        <v>9</v>
      </c>
      <c r="H91" s="297">
        <v>14</v>
      </c>
      <c r="I91" s="301">
        <f t="shared" si="5"/>
        <v>203</v>
      </c>
    </row>
    <row r="92" spans="1:9" s="221" customFormat="1" ht="15">
      <c r="A92" s="300" t="s">
        <v>176</v>
      </c>
      <c r="B92" s="296">
        <v>84</v>
      </c>
      <c r="C92" s="296">
        <f t="shared" si="3"/>
        <v>44</v>
      </c>
      <c r="D92" s="297">
        <v>21</v>
      </c>
      <c r="E92" s="297">
        <v>23</v>
      </c>
      <c r="F92" s="298">
        <f t="shared" si="4"/>
        <v>18</v>
      </c>
      <c r="G92" s="297">
        <v>13</v>
      </c>
      <c r="H92" s="297">
        <v>5</v>
      </c>
      <c r="I92" s="301">
        <f t="shared" si="5"/>
        <v>146</v>
      </c>
    </row>
    <row r="93" spans="1:9" s="221" customFormat="1" ht="15">
      <c r="A93" s="300" t="s">
        <v>177</v>
      </c>
      <c r="B93" s="296">
        <v>13</v>
      </c>
      <c r="C93" s="296">
        <f t="shared" si="3"/>
        <v>6</v>
      </c>
      <c r="D93" s="297">
        <v>1</v>
      </c>
      <c r="E93" s="297">
        <v>5</v>
      </c>
      <c r="F93" s="298">
        <f t="shared" si="4"/>
        <v>1</v>
      </c>
      <c r="G93" s="297"/>
      <c r="H93" s="297">
        <v>1</v>
      </c>
      <c r="I93" s="301">
        <f t="shared" si="5"/>
        <v>20</v>
      </c>
    </row>
    <row r="94" spans="1:9" s="221" customFormat="1" ht="15">
      <c r="A94" s="300" t="s">
        <v>178</v>
      </c>
      <c r="B94" s="296">
        <v>88</v>
      </c>
      <c r="C94" s="296">
        <f t="shared" si="3"/>
        <v>27</v>
      </c>
      <c r="D94" s="297">
        <v>15</v>
      </c>
      <c r="E94" s="297">
        <v>12</v>
      </c>
      <c r="F94" s="298">
        <f t="shared" si="4"/>
        <v>14</v>
      </c>
      <c r="G94" s="297">
        <v>6</v>
      </c>
      <c r="H94" s="297">
        <v>8</v>
      </c>
      <c r="I94" s="301">
        <f t="shared" si="5"/>
        <v>129</v>
      </c>
    </row>
    <row r="95" spans="1:9" s="221" customFormat="1" ht="15">
      <c r="A95" s="300" t="s">
        <v>179</v>
      </c>
      <c r="B95" s="296">
        <v>154</v>
      </c>
      <c r="C95" s="296">
        <f t="shared" si="3"/>
        <v>90</v>
      </c>
      <c r="D95" s="297">
        <v>31</v>
      </c>
      <c r="E95" s="297">
        <v>59</v>
      </c>
      <c r="F95" s="298">
        <f t="shared" si="4"/>
        <v>47</v>
      </c>
      <c r="G95" s="297">
        <v>24</v>
      </c>
      <c r="H95" s="297">
        <v>23</v>
      </c>
      <c r="I95" s="301">
        <f t="shared" si="5"/>
        <v>291</v>
      </c>
    </row>
    <row r="96" spans="1:9" s="221" customFormat="1" ht="15">
      <c r="A96" s="300" t="s">
        <v>180</v>
      </c>
      <c r="B96" s="296">
        <v>159</v>
      </c>
      <c r="C96" s="296">
        <f t="shared" si="3"/>
        <v>87</v>
      </c>
      <c r="D96" s="297">
        <v>55</v>
      </c>
      <c r="E96" s="297">
        <v>32</v>
      </c>
      <c r="F96" s="298">
        <f t="shared" si="4"/>
        <v>35</v>
      </c>
      <c r="G96" s="297">
        <v>19</v>
      </c>
      <c r="H96" s="297">
        <v>16</v>
      </c>
      <c r="I96" s="301">
        <f t="shared" si="5"/>
        <v>281</v>
      </c>
    </row>
    <row r="97" spans="1:9" s="221" customFormat="1" ht="15">
      <c r="A97" s="300" t="s">
        <v>181</v>
      </c>
      <c r="B97" s="296">
        <v>6014</v>
      </c>
      <c r="C97" s="296">
        <f t="shared" si="3"/>
        <v>2437</v>
      </c>
      <c r="D97" s="297">
        <v>976</v>
      </c>
      <c r="E97" s="297">
        <v>1461</v>
      </c>
      <c r="F97" s="298">
        <f t="shared" si="4"/>
        <v>1612</v>
      </c>
      <c r="G97" s="297">
        <v>693</v>
      </c>
      <c r="H97" s="297">
        <v>919</v>
      </c>
      <c r="I97" s="301">
        <f t="shared" si="5"/>
        <v>10063</v>
      </c>
    </row>
    <row r="98" spans="1:9" s="221" customFormat="1" ht="15">
      <c r="A98" s="300" t="s">
        <v>182</v>
      </c>
      <c r="B98" s="296">
        <v>44</v>
      </c>
      <c r="C98" s="296">
        <f t="shared" si="3"/>
        <v>66</v>
      </c>
      <c r="D98" s="297">
        <v>51</v>
      </c>
      <c r="E98" s="297">
        <v>15</v>
      </c>
      <c r="F98" s="298">
        <f t="shared" si="4"/>
        <v>14</v>
      </c>
      <c r="G98" s="297">
        <v>3</v>
      </c>
      <c r="H98" s="297">
        <v>11</v>
      </c>
      <c r="I98" s="301">
        <f t="shared" si="5"/>
        <v>124</v>
      </c>
    </row>
    <row r="99" spans="1:9" s="221" customFormat="1" ht="15">
      <c r="A99" s="300" t="s">
        <v>183</v>
      </c>
      <c r="B99" s="296">
        <v>21</v>
      </c>
      <c r="C99" s="296">
        <f t="shared" si="3"/>
        <v>9</v>
      </c>
      <c r="D99" s="297">
        <v>3</v>
      </c>
      <c r="E99" s="297">
        <v>6</v>
      </c>
      <c r="F99" s="298">
        <f t="shared" si="4"/>
        <v>7</v>
      </c>
      <c r="G99" s="297">
        <v>6</v>
      </c>
      <c r="H99" s="297">
        <v>1</v>
      </c>
      <c r="I99" s="301">
        <f t="shared" si="5"/>
        <v>37</v>
      </c>
    </row>
    <row r="100" spans="1:9" s="221" customFormat="1" ht="15">
      <c r="A100" s="300" t="s">
        <v>184</v>
      </c>
      <c r="B100" s="296">
        <v>41</v>
      </c>
      <c r="C100" s="296">
        <f t="shared" si="3"/>
        <v>10</v>
      </c>
      <c r="D100" s="297">
        <v>9</v>
      </c>
      <c r="E100" s="297">
        <v>1</v>
      </c>
      <c r="F100" s="298">
        <f t="shared" si="4"/>
        <v>8</v>
      </c>
      <c r="G100" s="297">
        <v>6</v>
      </c>
      <c r="H100" s="297">
        <v>2</v>
      </c>
      <c r="I100" s="301">
        <f t="shared" si="5"/>
        <v>59</v>
      </c>
    </row>
    <row r="101" spans="1:9" s="221" customFormat="1" ht="15">
      <c r="A101" s="300" t="s">
        <v>185</v>
      </c>
      <c r="B101" s="296">
        <v>567</v>
      </c>
      <c r="C101" s="296">
        <f t="shared" si="3"/>
        <v>244</v>
      </c>
      <c r="D101" s="297">
        <v>108</v>
      </c>
      <c r="E101" s="297">
        <v>136</v>
      </c>
      <c r="F101" s="298">
        <f t="shared" si="4"/>
        <v>104</v>
      </c>
      <c r="G101" s="297">
        <v>48</v>
      </c>
      <c r="H101" s="297">
        <v>56</v>
      </c>
      <c r="I101" s="301">
        <f t="shared" si="5"/>
        <v>915</v>
      </c>
    </row>
    <row r="102" spans="1:9" s="221" customFormat="1" ht="15">
      <c r="A102" s="300" t="s">
        <v>298</v>
      </c>
      <c r="B102" s="296">
        <v>1</v>
      </c>
      <c r="C102" s="296"/>
      <c r="D102" s="297"/>
      <c r="E102" s="297"/>
      <c r="F102" s="298"/>
      <c r="G102" s="297"/>
      <c r="H102" s="297"/>
      <c r="I102" s="301"/>
    </row>
    <row r="103" spans="1:9" s="221" customFormat="1" ht="15">
      <c r="A103" s="300" t="s">
        <v>186</v>
      </c>
      <c r="B103" s="296">
        <v>46</v>
      </c>
      <c r="C103" s="296">
        <f t="shared" si="3"/>
        <v>18</v>
      </c>
      <c r="D103" s="297">
        <v>12</v>
      </c>
      <c r="E103" s="297">
        <v>6</v>
      </c>
      <c r="F103" s="298">
        <f t="shared" si="4"/>
        <v>9</v>
      </c>
      <c r="G103" s="297">
        <v>1</v>
      </c>
      <c r="H103" s="297">
        <v>8</v>
      </c>
      <c r="I103" s="301">
        <f t="shared" si="5"/>
        <v>73</v>
      </c>
    </row>
    <row r="104" spans="1:9" s="221" customFormat="1" ht="15">
      <c r="A104" s="300" t="s">
        <v>187</v>
      </c>
      <c r="B104" s="296">
        <v>102</v>
      </c>
      <c r="C104" s="296">
        <f t="shared" si="3"/>
        <v>38</v>
      </c>
      <c r="D104" s="297">
        <v>22</v>
      </c>
      <c r="E104" s="297">
        <v>16</v>
      </c>
      <c r="F104" s="298">
        <f t="shared" si="4"/>
        <v>32</v>
      </c>
      <c r="G104" s="297">
        <v>15</v>
      </c>
      <c r="H104" s="297">
        <v>17</v>
      </c>
      <c r="I104" s="301">
        <f t="shared" si="5"/>
        <v>172</v>
      </c>
    </row>
    <row r="105" spans="1:9" s="221" customFormat="1" ht="15">
      <c r="A105" s="300" t="s">
        <v>188</v>
      </c>
      <c r="B105" s="296">
        <v>2</v>
      </c>
      <c r="C105" s="296">
        <f t="shared" si="3"/>
        <v>2</v>
      </c>
      <c r="D105" s="297">
        <v>2</v>
      </c>
      <c r="E105" s="297"/>
      <c r="F105" s="298">
        <f t="shared" si="4"/>
        <v>0</v>
      </c>
      <c r="G105" s="297"/>
      <c r="H105" s="297"/>
      <c r="I105" s="301">
        <f t="shared" si="5"/>
        <v>4</v>
      </c>
    </row>
    <row r="106" spans="1:9" s="221" customFormat="1" ht="15">
      <c r="A106" s="300" t="s">
        <v>189</v>
      </c>
      <c r="B106" s="296">
        <v>42</v>
      </c>
      <c r="C106" s="296">
        <f t="shared" si="3"/>
        <v>5</v>
      </c>
      <c r="D106" s="297">
        <v>4</v>
      </c>
      <c r="E106" s="297">
        <v>1</v>
      </c>
      <c r="F106" s="298">
        <f t="shared" si="4"/>
        <v>6</v>
      </c>
      <c r="G106" s="297">
        <v>3</v>
      </c>
      <c r="H106" s="297">
        <v>3</v>
      </c>
      <c r="I106" s="301">
        <f t="shared" si="5"/>
        <v>53</v>
      </c>
    </row>
    <row r="107" spans="1:9" s="221" customFormat="1" ht="15">
      <c r="A107" s="300" t="s">
        <v>190</v>
      </c>
      <c r="B107" s="296">
        <v>221</v>
      </c>
      <c r="C107" s="296">
        <f t="shared" si="3"/>
        <v>96</v>
      </c>
      <c r="D107" s="297">
        <v>48</v>
      </c>
      <c r="E107" s="297">
        <v>48</v>
      </c>
      <c r="F107" s="298">
        <f t="shared" si="4"/>
        <v>52</v>
      </c>
      <c r="G107" s="297">
        <v>27</v>
      </c>
      <c r="H107" s="297">
        <v>25</v>
      </c>
      <c r="I107" s="301">
        <f t="shared" si="5"/>
        <v>369</v>
      </c>
    </row>
    <row r="108" spans="1:9" s="221" customFormat="1" ht="15">
      <c r="A108" s="300" t="s">
        <v>191</v>
      </c>
      <c r="B108" s="296">
        <v>2499</v>
      </c>
      <c r="C108" s="296">
        <f t="shared" si="3"/>
        <v>1187</v>
      </c>
      <c r="D108" s="297">
        <v>649</v>
      </c>
      <c r="E108" s="297">
        <v>538</v>
      </c>
      <c r="F108" s="298">
        <f t="shared" si="4"/>
        <v>636</v>
      </c>
      <c r="G108" s="297">
        <v>287</v>
      </c>
      <c r="H108" s="297">
        <v>349</v>
      </c>
      <c r="I108" s="301">
        <f t="shared" si="5"/>
        <v>4322</v>
      </c>
    </row>
    <row r="109" spans="1:9" s="221" customFormat="1" ht="15">
      <c r="A109" s="300" t="s">
        <v>192</v>
      </c>
      <c r="B109" s="296">
        <v>12</v>
      </c>
      <c r="C109" s="296">
        <f t="shared" si="3"/>
        <v>1</v>
      </c>
      <c r="D109" s="297">
        <v>1</v>
      </c>
      <c r="E109" s="297"/>
      <c r="F109" s="298">
        <f t="shared" si="4"/>
        <v>0</v>
      </c>
      <c r="G109" s="297"/>
      <c r="H109" s="297"/>
      <c r="I109" s="301">
        <f t="shared" si="5"/>
        <v>13</v>
      </c>
    </row>
    <row r="110" spans="1:9" s="221" customFormat="1" ht="15">
      <c r="A110" s="300" t="s">
        <v>193</v>
      </c>
      <c r="B110" s="296">
        <v>64</v>
      </c>
      <c r="C110" s="296">
        <f t="shared" si="3"/>
        <v>45</v>
      </c>
      <c r="D110" s="297">
        <v>18</v>
      </c>
      <c r="E110" s="297">
        <v>27</v>
      </c>
      <c r="F110" s="298">
        <f t="shared" si="4"/>
        <v>23</v>
      </c>
      <c r="G110" s="297">
        <v>8</v>
      </c>
      <c r="H110" s="297">
        <v>15</v>
      </c>
      <c r="I110" s="301">
        <f t="shared" si="5"/>
        <v>132</v>
      </c>
    </row>
    <row r="111" spans="1:9" s="221" customFormat="1" ht="15">
      <c r="A111" s="300" t="s">
        <v>194</v>
      </c>
      <c r="B111" s="296">
        <v>62</v>
      </c>
      <c r="C111" s="296">
        <f t="shared" si="3"/>
        <v>28</v>
      </c>
      <c r="D111" s="297">
        <v>10</v>
      </c>
      <c r="E111" s="297">
        <v>18</v>
      </c>
      <c r="F111" s="298">
        <f t="shared" si="4"/>
        <v>11</v>
      </c>
      <c r="G111" s="297">
        <v>2</v>
      </c>
      <c r="H111" s="297">
        <v>9</v>
      </c>
      <c r="I111" s="301">
        <f t="shared" si="5"/>
        <v>101</v>
      </c>
    </row>
    <row r="112" spans="1:9" s="221" customFormat="1" ht="15">
      <c r="A112" s="300" t="s">
        <v>195</v>
      </c>
      <c r="B112" s="296">
        <v>86</v>
      </c>
      <c r="C112" s="296">
        <f t="shared" si="3"/>
        <v>22</v>
      </c>
      <c r="D112" s="297">
        <v>10</v>
      </c>
      <c r="E112" s="297">
        <v>12</v>
      </c>
      <c r="F112" s="298">
        <f t="shared" si="4"/>
        <v>9</v>
      </c>
      <c r="G112" s="297">
        <v>4</v>
      </c>
      <c r="H112" s="297">
        <v>5</v>
      </c>
      <c r="I112" s="301">
        <f t="shared" si="5"/>
        <v>117</v>
      </c>
    </row>
    <row r="113" spans="1:9" s="221" customFormat="1" ht="15">
      <c r="A113" s="300" t="s">
        <v>196</v>
      </c>
      <c r="B113" s="296">
        <v>11</v>
      </c>
      <c r="C113" s="296">
        <f t="shared" si="3"/>
        <v>5</v>
      </c>
      <c r="D113" s="297">
        <v>2</v>
      </c>
      <c r="E113" s="297">
        <v>3</v>
      </c>
      <c r="F113" s="298">
        <f t="shared" si="4"/>
        <v>1</v>
      </c>
      <c r="G113" s="297"/>
      <c r="H113" s="297">
        <v>1</v>
      </c>
      <c r="I113" s="301">
        <f t="shared" si="5"/>
        <v>17</v>
      </c>
    </row>
    <row r="114" spans="1:9" s="221" customFormat="1" ht="15">
      <c r="A114" s="300" t="s">
        <v>197</v>
      </c>
      <c r="B114" s="296">
        <v>3</v>
      </c>
      <c r="C114" s="296">
        <f t="shared" si="3"/>
        <v>0</v>
      </c>
      <c r="D114" s="297"/>
      <c r="E114" s="297"/>
      <c r="F114" s="298">
        <f t="shared" si="4"/>
        <v>2</v>
      </c>
      <c r="G114" s="297">
        <v>2</v>
      </c>
      <c r="H114" s="297"/>
      <c r="I114" s="301">
        <f t="shared" si="5"/>
        <v>5</v>
      </c>
    </row>
    <row r="115" spans="1:9" s="221" customFormat="1" ht="15">
      <c r="A115" s="300" t="s">
        <v>198</v>
      </c>
      <c r="B115" s="296">
        <v>2</v>
      </c>
      <c r="C115" s="296">
        <f t="shared" si="3"/>
        <v>2</v>
      </c>
      <c r="D115" s="297">
        <v>2</v>
      </c>
      <c r="E115" s="297"/>
      <c r="F115" s="298">
        <f t="shared" si="4"/>
        <v>1</v>
      </c>
      <c r="G115" s="297">
        <v>1</v>
      </c>
      <c r="H115" s="297"/>
      <c r="I115" s="301">
        <f t="shared" si="5"/>
        <v>5</v>
      </c>
    </row>
    <row r="116" spans="1:9" s="221" customFormat="1" ht="15">
      <c r="A116" s="300" t="s">
        <v>199</v>
      </c>
      <c r="B116" s="296">
        <v>749</v>
      </c>
      <c r="C116" s="296">
        <f t="shared" si="3"/>
        <v>317</v>
      </c>
      <c r="D116" s="297">
        <v>170</v>
      </c>
      <c r="E116" s="297">
        <v>147</v>
      </c>
      <c r="F116" s="298">
        <f t="shared" si="4"/>
        <v>204</v>
      </c>
      <c r="G116" s="297">
        <v>100</v>
      </c>
      <c r="H116" s="297">
        <v>104</v>
      </c>
      <c r="I116" s="301">
        <f t="shared" si="5"/>
        <v>1270</v>
      </c>
    </row>
    <row r="117" spans="1:9" s="221" customFormat="1" ht="15">
      <c r="A117" s="300" t="s">
        <v>200</v>
      </c>
      <c r="B117" s="296">
        <v>1542</v>
      </c>
      <c r="C117" s="296">
        <f t="shared" si="3"/>
        <v>535</v>
      </c>
      <c r="D117" s="297">
        <v>346</v>
      </c>
      <c r="E117" s="297">
        <v>189</v>
      </c>
      <c r="F117" s="298">
        <f t="shared" si="4"/>
        <v>366</v>
      </c>
      <c r="G117" s="297">
        <v>169</v>
      </c>
      <c r="H117" s="297">
        <v>197</v>
      </c>
      <c r="I117" s="301">
        <f t="shared" si="5"/>
        <v>2443</v>
      </c>
    </row>
    <row r="118" spans="1:9" s="221" customFormat="1" ht="15">
      <c r="A118" s="300" t="s">
        <v>201</v>
      </c>
      <c r="B118" s="296">
        <v>10</v>
      </c>
      <c r="C118" s="296">
        <f t="shared" si="3"/>
        <v>3</v>
      </c>
      <c r="D118" s="297">
        <v>2</v>
      </c>
      <c r="E118" s="297">
        <v>1</v>
      </c>
      <c r="F118" s="298">
        <f t="shared" si="4"/>
        <v>3</v>
      </c>
      <c r="G118" s="297">
        <v>1</v>
      </c>
      <c r="H118" s="297">
        <v>2</v>
      </c>
      <c r="I118" s="301">
        <f t="shared" si="5"/>
        <v>16</v>
      </c>
    </row>
    <row r="119" spans="1:9" s="221" customFormat="1" ht="15">
      <c r="A119" s="300" t="s">
        <v>202</v>
      </c>
      <c r="B119" s="296">
        <v>3</v>
      </c>
      <c r="C119" s="296">
        <f t="shared" si="3"/>
        <v>0</v>
      </c>
      <c r="D119" s="297"/>
      <c r="E119" s="297"/>
      <c r="F119" s="298">
        <f t="shared" si="4"/>
        <v>0</v>
      </c>
      <c r="G119" s="297"/>
      <c r="H119" s="297"/>
      <c r="I119" s="301">
        <f t="shared" si="5"/>
        <v>3</v>
      </c>
    </row>
    <row r="120" spans="1:9" s="221" customFormat="1" ht="15">
      <c r="A120" s="300" t="s">
        <v>203</v>
      </c>
      <c r="B120" s="296">
        <v>1</v>
      </c>
      <c r="C120" s="296">
        <f t="shared" si="3"/>
        <v>0</v>
      </c>
      <c r="D120" s="297"/>
      <c r="E120" s="297"/>
      <c r="F120" s="298">
        <f t="shared" si="4"/>
        <v>0</v>
      </c>
      <c r="G120" s="297"/>
      <c r="H120" s="297"/>
      <c r="I120" s="301">
        <f t="shared" si="5"/>
        <v>1</v>
      </c>
    </row>
    <row r="121" spans="1:9" s="221" customFormat="1" ht="15">
      <c r="A121" s="300" t="s">
        <v>204</v>
      </c>
      <c r="B121" s="296">
        <v>7</v>
      </c>
      <c r="C121" s="296">
        <f t="shared" si="3"/>
        <v>3</v>
      </c>
      <c r="D121" s="297">
        <v>1</v>
      </c>
      <c r="E121" s="297">
        <v>2</v>
      </c>
      <c r="F121" s="298">
        <f t="shared" si="4"/>
        <v>1</v>
      </c>
      <c r="G121" s="297">
        <v>1</v>
      </c>
      <c r="H121" s="297"/>
      <c r="I121" s="301">
        <f t="shared" si="5"/>
        <v>11</v>
      </c>
    </row>
    <row r="122" spans="1:9" s="221" customFormat="1" ht="15">
      <c r="A122" s="300" t="s">
        <v>205</v>
      </c>
      <c r="B122" s="296">
        <v>63</v>
      </c>
      <c r="C122" s="296">
        <f t="shared" si="3"/>
        <v>6</v>
      </c>
      <c r="D122" s="297">
        <v>5</v>
      </c>
      <c r="E122" s="297">
        <v>1</v>
      </c>
      <c r="F122" s="298">
        <f t="shared" si="4"/>
        <v>7</v>
      </c>
      <c r="G122" s="297">
        <v>2</v>
      </c>
      <c r="H122" s="297">
        <v>5</v>
      </c>
      <c r="I122" s="301">
        <f t="shared" si="5"/>
        <v>76</v>
      </c>
    </row>
    <row r="123" spans="1:9" s="221" customFormat="1" ht="15">
      <c r="A123" s="300" t="s">
        <v>206</v>
      </c>
      <c r="B123" s="296">
        <v>23</v>
      </c>
      <c r="C123" s="296">
        <f t="shared" si="3"/>
        <v>18</v>
      </c>
      <c r="D123" s="297">
        <v>10</v>
      </c>
      <c r="E123" s="297">
        <v>8</v>
      </c>
      <c r="F123" s="298">
        <f t="shared" si="4"/>
        <v>3</v>
      </c>
      <c r="G123" s="297">
        <v>1</v>
      </c>
      <c r="H123" s="297">
        <v>2</v>
      </c>
      <c r="I123" s="301">
        <f t="shared" si="5"/>
        <v>44</v>
      </c>
    </row>
    <row r="124" spans="1:9" s="221" customFormat="1" ht="15">
      <c r="A124" s="300" t="s">
        <v>207</v>
      </c>
      <c r="B124" s="296">
        <v>4</v>
      </c>
      <c r="C124" s="296">
        <f t="shared" si="3"/>
        <v>4</v>
      </c>
      <c r="D124" s="297">
        <v>2</v>
      </c>
      <c r="E124" s="297">
        <v>2</v>
      </c>
      <c r="F124" s="298">
        <f t="shared" si="4"/>
        <v>2</v>
      </c>
      <c r="G124" s="297">
        <v>1</v>
      </c>
      <c r="H124" s="297">
        <v>1</v>
      </c>
      <c r="I124" s="301">
        <f t="shared" si="5"/>
        <v>10</v>
      </c>
    </row>
    <row r="125" spans="1:9" s="221" customFormat="1" ht="15">
      <c r="A125" s="300" t="s">
        <v>208</v>
      </c>
      <c r="B125" s="296">
        <v>13</v>
      </c>
      <c r="C125" s="296">
        <f t="shared" si="3"/>
        <v>6</v>
      </c>
      <c r="D125" s="297">
        <v>3</v>
      </c>
      <c r="E125" s="297">
        <v>3</v>
      </c>
      <c r="F125" s="298">
        <f t="shared" si="4"/>
        <v>3</v>
      </c>
      <c r="G125" s="297"/>
      <c r="H125" s="297">
        <v>3</v>
      </c>
      <c r="I125" s="301">
        <f t="shared" si="5"/>
        <v>22</v>
      </c>
    </row>
    <row r="126" spans="1:9" s="221" customFormat="1" ht="15">
      <c r="A126" s="300" t="s">
        <v>209</v>
      </c>
      <c r="B126" s="296">
        <v>917</v>
      </c>
      <c r="C126" s="296">
        <f t="shared" si="3"/>
        <v>448</v>
      </c>
      <c r="D126" s="297">
        <v>252</v>
      </c>
      <c r="E126" s="297">
        <v>196</v>
      </c>
      <c r="F126" s="298">
        <f t="shared" si="4"/>
        <v>208</v>
      </c>
      <c r="G126" s="297">
        <v>96</v>
      </c>
      <c r="H126" s="297">
        <v>112</v>
      </c>
      <c r="I126" s="301">
        <f t="shared" si="5"/>
        <v>1573</v>
      </c>
    </row>
    <row r="127" spans="1:9" s="221" customFormat="1" ht="15">
      <c r="A127" s="300" t="s">
        <v>211</v>
      </c>
      <c r="B127" s="296">
        <v>2</v>
      </c>
      <c r="C127" s="296">
        <f>SUM(D127:E127)</f>
        <v>1</v>
      </c>
      <c r="D127" s="297"/>
      <c r="E127" s="297">
        <v>1</v>
      </c>
      <c r="F127" s="298">
        <f>SUM(G127,H127)</f>
        <v>0</v>
      </c>
      <c r="G127" s="297"/>
      <c r="H127" s="297"/>
      <c r="I127" s="301">
        <f>SUM(B127,C127,F127)</f>
        <v>3</v>
      </c>
    </row>
    <row r="128" spans="1:9" s="221" customFormat="1" ht="15">
      <c r="A128" s="300" t="s">
        <v>210</v>
      </c>
      <c r="B128" s="296">
        <v>62</v>
      </c>
      <c r="C128" s="296">
        <f>SUM(D128:E128)</f>
        <v>50</v>
      </c>
      <c r="D128" s="297">
        <v>26</v>
      </c>
      <c r="E128" s="297">
        <v>24</v>
      </c>
      <c r="F128" s="298">
        <f>SUM(G128,H128)</f>
        <v>23</v>
      </c>
      <c r="G128" s="297">
        <v>10</v>
      </c>
      <c r="H128" s="297">
        <v>13</v>
      </c>
      <c r="I128" s="301">
        <f>SUM(B128,C128,F128)</f>
        <v>135</v>
      </c>
    </row>
    <row r="129" spans="1:9" s="221" customFormat="1" ht="15">
      <c r="A129" s="300" t="s">
        <v>212</v>
      </c>
      <c r="B129" s="296"/>
      <c r="C129" s="296">
        <f t="shared" si="3"/>
        <v>1</v>
      </c>
      <c r="D129" s="297">
        <v>1</v>
      </c>
      <c r="E129" s="297"/>
      <c r="F129" s="298">
        <f t="shared" si="4"/>
        <v>2</v>
      </c>
      <c r="G129" s="297">
        <v>2</v>
      </c>
      <c r="H129" s="297"/>
      <c r="I129" s="301">
        <f t="shared" si="5"/>
        <v>3</v>
      </c>
    </row>
    <row r="130" spans="1:9" s="221" customFormat="1" ht="15">
      <c r="A130" s="300" t="s">
        <v>213</v>
      </c>
      <c r="B130" s="296">
        <v>1157</v>
      </c>
      <c r="C130" s="296">
        <f t="shared" si="3"/>
        <v>532</v>
      </c>
      <c r="D130" s="297">
        <v>265</v>
      </c>
      <c r="E130" s="297">
        <v>267</v>
      </c>
      <c r="F130" s="298">
        <f t="shared" si="4"/>
        <v>266</v>
      </c>
      <c r="G130" s="297">
        <v>129</v>
      </c>
      <c r="H130" s="297">
        <v>137</v>
      </c>
      <c r="I130" s="301">
        <f t="shared" si="5"/>
        <v>1955</v>
      </c>
    </row>
    <row r="131" spans="1:9" s="221" customFormat="1" ht="15">
      <c r="A131" s="300" t="s">
        <v>214</v>
      </c>
      <c r="B131" s="296">
        <v>15</v>
      </c>
      <c r="C131" s="296">
        <f t="shared" si="3"/>
        <v>0</v>
      </c>
      <c r="D131" s="297"/>
      <c r="E131" s="297"/>
      <c r="F131" s="298">
        <f t="shared" si="4"/>
        <v>2</v>
      </c>
      <c r="G131" s="297">
        <v>1</v>
      </c>
      <c r="H131" s="297">
        <v>1</v>
      </c>
      <c r="I131" s="301">
        <f t="shared" si="5"/>
        <v>17</v>
      </c>
    </row>
    <row r="132" spans="1:9" s="221" customFormat="1" ht="15">
      <c r="A132" s="300" t="s">
        <v>215</v>
      </c>
      <c r="B132" s="296">
        <v>131</v>
      </c>
      <c r="C132" s="296">
        <f t="shared" si="3"/>
        <v>53</v>
      </c>
      <c r="D132" s="297">
        <v>27</v>
      </c>
      <c r="E132" s="297">
        <v>26</v>
      </c>
      <c r="F132" s="298">
        <f t="shared" si="4"/>
        <v>15</v>
      </c>
      <c r="G132" s="297">
        <v>7</v>
      </c>
      <c r="H132" s="297">
        <v>8</v>
      </c>
      <c r="I132" s="301">
        <f t="shared" si="5"/>
        <v>199</v>
      </c>
    </row>
    <row r="133" spans="1:9" s="221" customFormat="1" ht="15">
      <c r="A133" s="300" t="s">
        <v>216</v>
      </c>
      <c r="B133" s="296">
        <v>977</v>
      </c>
      <c r="C133" s="296">
        <f t="shared" si="3"/>
        <v>324</v>
      </c>
      <c r="D133" s="297">
        <v>158</v>
      </c>
      <c r="E133" s="297">
        <v>166</v>
      </c>
      <c r="F133" s="298">
        <f t="shared" si="4"/>
        <v>255</v>
      </c>
      <c r="G133" s="297">
        <v>126</v>
      </c>
      <c r="H133" s="297">
        <v>129</v>
      </c>
      <c r="I133" s="301">
        <f t="shared" si="5"/>
        <v>1556</v>
      </c>
    </row>
    <row r="134" spans="1:9" s="221" customFormat="1" ht="15">
      <c r="A134" s="300" t="s">
        <v>217</v>
      </c>
      <c r="B134" s="296">
        <v>322</v>
      </c>
      <c r="C134" s="296">
        <f t="shared" si="3"/>
        <v>152</v>
      </c>
      <c r="D134" s="297">
        <v>63</v>
      </c>
      <c r="E134" s="297">
        <v>89</v>
      </c>
      <c r="F134" s="298">
        <f t="shared" si="4"/>
        <v>82</v>
      </c>
      <c r="G134" s="297">
        <v>36</v>
      </c>
      <c r="H134" s="297">
        <v>46</v>
      </c>
      <c r="I134" s="301">
        <f t="shared" si="5"/>
        <v>556</v>
      </c>
    </row>
    <row r="135" spans="1:9" s="221" customFormat="1" ht="15">
      <c r="A135" s="300" t="s">
        <v>218</v>
      </c>
      <c r="B135" s="296">
        <v>405</v>
      </c>
      <c r="C135" s="296">
        <f t="shared" si="3"/>
        <v>134</v>
      </c>
      <c r="D135" s="297">
        <v>73</v>
      </c>
      <c r="E135" s="297">
        <v>61</v>
      </c>
      <c r="F135" s="298">
        <f t="shared" si="4"/>
        <v>70</v>
      </c>
      <c r="G135" s="297">
        <v>26</v>
      </c>
      <c r="H135" s="297">
        <v>44</v>
      </c>
      <c r="I135" s="301">
        <f t="shared" si="5"/>
        <v>609</v>
      </c>
    </row>
    <row r="136" spans="1:9" s="221" customFormat="1" ht="15">
      <c r="A136" s="300" t="s">
        <v>219</v>
      </c>
      <c r="B136" s="296">
        <v>205</v>
      </c>
      <c r="C136" s="296">
        <f aca="true" t="shared" si="6" ref="C136:C186">SUM(D136:E136)</f>
        <v>93</v>
      </c>
      <c r="D136" s="297">
        <v>52</v>
      </c>
      <c r="E136" s="297">
        <v>41</v>
      </c>
      <c r="F136" s="298">
        <f t="shared" si="4"/>
        <v>43</v>
      </c>
      <c r="G136" s="297">
        <v>15</v>
      </c>
      <c r="H136" s="297">
        <v>28</v>
      </c>
      <c r="I136" s="301">
        <f t="shared" si="5"/>
        <v>341</v>
      </c>
    </row>
    <row r="137" spans="1:9" s="221" customFormat="1" ht="15">
      <c r="A137" s="300" t="s">
        <v>220</v>
      </c>
      <c r="B137" s="296">
        <v>1460</v>
      </c>
      <c r="C137" s="296">
        <f t="shared" si="6"/>
        <v>783</v>
      </c>
      <c r="D137" s="297">
        <v>344</v>
      </c>
      <c r="E137" s="297">
        <v>439</v>
      </c>
      <c r="F137" s="298">
        <f t="shared" si="4"/>
        <v>398</v>
      </c>
      <c r="G137" s="297">
        <v>183</v>
      </c>
      <c r="H137" s="297">
        <v>215</v>
      </c>
      <c r="I137" s="301">
        <f t="shared" si="5"/>
        <v>2641</v>
      </c>
    </row>
    <row r="138" spans="1:9" s="221" customFormat="1" ht="15">
      <c r="A138" s="300" t="s">
        <v>221</v>
      </c>
      <c r="B138" s="296">
        <v>22</v>
      </c>
      <c r="C138" s="296">
        <f t="shared" si="6"/>
        <v>7</v>
      </c>
      <c r="D138" s="297">
        <v>3</v>
      </c>
      <c r="E138" s="297">
        <v>4</v>
      </c>
      <c r="F138" s="298">
        <f aca="true" t="shared" si="7" ref="F138:F186">SUM(G138,H138)</f>
        <v>4</v>
      </c>
      <c r="G138" s="297">
        <v>4</v>
      </c>
      <c r="H138" s="297"/>
      <c r="I138" s="301">
        <f aca="true" t="shared" si="8" ref="I138:I185">SUM(B138,C138,F138)</f>
        <v>33</v>
      </c>
    </row>
    <row r="139" spans="1:9" s="221" customFormat="1" ht="15">
      <c r="A139" s="300" t="s">
        <v>222</v>
      </c>
      <c r="B139" s="296">
        <v>10</v>
      </c>
      <c r="C139" s="296">
        <f t="shared" si="6"/>
        <v>2</v>
      </c>
      <c r="D139" s="297">
        <v>1</v>
      </c>
      <c r="E139" s="297">
        <v>1</v>
      </c>
      <c r="F139" s="298">
        <f t="shared" si="7"/>
        <v>3</v>
      </c>
      <c r="G139" s="297">
        <v>3</v>
      </c>
      <c r="H139" s="297"/>
      <c r="I139" s="301">
        <f t="shared" si="8"/>
        <v>15</v>
      </c>
    </row>
    <row r="140" spans="1:9" s="221" customFormat="1" ht="15">
      <c r="A140" s="300" t="s">
        <v>223</v>
      </c>
      <c r="B140" s="296">
        <v>34</v>
      </c>
      <c r="C140" s="296">
        <f t="shared" si="6"/>
        <v>20</v>
      </c>
      <c r="D140" s="297">
        <v>13</v>
      </c>
      <c r="E140" s="297">
        <v>7</v>
      </c>
      <c r="F140" s="298">
        <f t="shared" si="7"/>
        <v>6</v>
      </c>
      <c r="G140" s="297">
        <v>3</v>
      </c>
      <c r="H140" s="297">
        <v>3</v>
      </c>
      <c r="I140" s="301">
        <f t="shared" si="8"/>
        <v>60</v>
      </c>
    </row>
    <row r="141" spans="1:9" s="221" customFormat="1" ht="15">
      <c r="A141" s="300" t="s">
        <v>224</v>
      </c>
      <c r="B141" s="296">
        <v>2</v>
      </c>
      <c r="C141" s="296">
        <f t="shared" si="6"/>
        <v>1</v>
      </c>
      <c r="D141" s="297"/>
      <c r="E141" s="297">
        <v>1</v>
      </c>
      <c r="F141" s="298">
        <f t="shared" si="7"/>
        <v>1</v>
      </c>
      <c r="G141" s="297"/>
      <c r="H141" s="297">
        <v>1</v>
      </c>
      <c r="I141" s="301">
        <f t="shared" si="8"/>
        <v>4</v>
      </c>
    </row>
    <row r="142" spans="1:9" s="221" customFormat="1" ht="15">
      <c r="A142" s="300" t="s">
        <v>225</v>
      </c>
      <c r="B142" s="296">
        <v>73</v>
      </c>
      <c r="C142" s="296">
        <f t="shared" si="6"/>
        <v>14</v>
      </c>
      <c r="D142" s="297">
        <v>6</v>
      </c>
      <c r="E142" s="297">
        <v>8</v>
      </c>
      <c r="F142" s="298">
        <f t="shared" si="7"/>
        <v>9</v>
      </c>
      <c r="G142" s="297">
        <v>6</v>
      </c>
      <c r="H142" s="297">
        <v>3</v>
      </c>
      <c r="I142" s="301">
        <f t="shared" si="8"/>
        <v>96</v>
      </c>
    </row>
    <row r="143" spans="1:9" s="221" customFormat="1" ht="15">
      <c r="A143" s="300" t="s">
        <v>226</v>
      </c>
      <c r="B143" s="296">
        <v>117</v>
      </c>
      <c r="C143" s="296">
        <f t="shared" si="6"/>
        <v>57</v>
      </c>
      <c r="D143" s="297">
        <v>23</v>
      </c>
      <c r="E143" s="297">
        <v>34</v>
      </c>
      <c r="F143" s="298">
        <f t="shared" si="7"/>
        <v>20</v>
      </c>
      <c r="G143" s="297">
        <v>11</v>
      </c>
      <c r="H143" s="297">
        <v>9</v>
      </c>
      <c r="I143" s="301">
        <f t="shared" si="8"/>
        <v>194</v>
      </c>
    </row>
    <row r="144" spans="1:9" s="221" customFormat="1" ht="15">
      <c r="A144" s="300" t="s">
        <v>227</v>
      </c>
      <c r="B144" s="296">
        <v>2</v>
      </c>
      <c r="C144" s="296">
        <f t="shared" si="6"/>
        <v>0</v>
      </c>
      <c r="D144" s="297"/>
      <c r="E144" s="297"/>
      <c r="F144" s="298"/>
      <c r="G144" s="297"/>
      <c r="H144" s="297"/>
      <c r="I144" s="301"/>
    </row>
    <row r="145" spans="1:9" s="221" customFormat="1" ht="15">
      <c r="A145" s="300" t="s">
        <v>228</v>
      </c>
      <c r="B145" s="296">
        <v>136</v>
      </c>
      <c r="C145" s="296">
        <f t="shared" si="6"/>
        <v>50</v>
      </c>
      <c r="D145" s="297">
        <v>25</v>
      </c>
      <c r="E145" s="297">
        <v>25</v>
      </c>
      <c r="F145" s="298">
        <f t="shared" si="7"/>
        <v>49</v>
      </c>
      <c r="G145" s="297">
        <v>21</v>
      </c>
      <c r="H145" s="297">
        <v>28</v>
      </c>
      <c r="I145" s="301">
        <f t="shared" si="8"/>
        <v>235</v>
      </c>
    </row>
    <row r="146" spans="1:9" s="221" customFormat="1" ht="15">
      <c r="A146" s="300" t="s">
        <v>229</v>
      </c>
      <c r="B146" s="296">
        <v>50</v>
      </c>
      <c r="C146" s="296">
        <f t="shared" si="6"/>
        <v>17</v>
      </c>
      <c r="D146" s="297">
        <v>6</v>
      </c>
      <c r="E146" s="297">
        <v>11</v>
      </c>
      <c r="F146" s="298">
        <f t="shared" si="7"/>
        <v>19</v>
      </c>
      <c r="G146" s="297">
        <v>12</v>
      </c>
      <c r="H146" s="297">
        <v>7</v>
      </c>
      <c r="I146" s="301">
        <f t="shared" si="8"/>
        <v>86</v>
      </c>
    </row>
    <row r="147" spans="1:9" s="221" customFormat="1" ht="15">
      <c r="A147" s="300" t="s">
        <v>230</v>
      </c>
      <c r="B147" s="296">
        <v>64</v>
      </c>
      <c r="C147" s="296">
        <f t="shared" si="6"/>
        <v>20</v>
      </c>
      <c r="D147" s="297">
        <v>10</v>
      </c>
      <c r="E147" s="297">
        <v>10</v>
      </c>
      <c r="F147" s="298">
        <f t="shared" si="7"/>
        <v>11</v>
      </c>
      <c r="G147" s="297">
        <v>4</v>
      </c>
      <c r="H147" s="297">
        <v>7</v>
      </c>
      <c r="I147" s="301">
        <f t="shared" si="8"/>
        <v>95</v>
      </c>
    </row>
    <row r="148" spans="1:9" s="221" customFormat="1" ht="15">
      <c r="A148" s="300" t="s">
        <v>231</v>
      </c>
      <c r="B148" s="296">
        <v>18</v>
      </c>
      <c r="C148" s="296">
        <f t="shared" si="6"/>
        <v>12</v>
      </c>
      <c r="D148" s="297">
        <v>6</v>
      </c>
      <c r="E148" s="297">
        <v>6</v>
      </c>
      <c r="F148" s="298">
        <f t="shared" si="7"/>
        <v>6</v>
      </c>
      <c r="G148" s="297">
        <v>2</v>
      </c>
      <c r="H148" s="297">
        <v>4</v>
      </c>
      <c r="I148" s="301">
        <f t="shared" si="8"/>
        <v>36</v>
      </c>
    </row>
    <row r="149" spans="1:9" s="221" customFormat="1" ht="15">
      <c r="A149" s="300" t="s">
        <v>232</v>
      </c>
      <c r="B149" s="296">
        <v>2840</v>
      </c>
      <c r="C149" s="296">
        <f t="shared" si="6"/>
        <v>1018</v>
      </c>
      <c r="D149" s="297">
        <v>540</v>
      </c>
      <c r="E149" s="297">
        <v>478</v>
      </c>
      <c r="F149" s="298">
        <f t="shared" si="7"/>
        <v>742</v>
      </c>
      <c r="G149" s="297">
        <v>338</v>
      </c>
      <c r="H149" s="297">
        <v>404</v>
      </c>
      <c r="I149" s="301">
        <f t="shared" si="8"/>
        <v>4600</v>
      </c>
    </row>
    <row r="150" spans="1:9" s="221" customFormat="1" ht="15">
      <c r="A150" s="300" t="s">
        <v>233</v>
      </c>
      <c r="B150" s="296">
        <v>139</v>
      </c>
      <c r="C150" s="296">
        <f t="shared" si="6"/>
        <v>42</v>
      </c>
      <c r="D150" s="297">
        <v>25</v>
      </c>
      <c r="E150" s="297">
        <v>17</v>
      </c>
      <c r="F150" s="298">
        <f t="shared" si="7"/>
        <v>27</v>
      </c>
      <c r="G150" s="297">
        <v>9</v>
      </c>
      <c r="H150" s="297">
        <v>18</v>
      </c>
      <c r="I150" s="301">
        <f t="shared" si="8"/>
        <v>208</v>
      </c>
    </row>
    <row r="151" spans="1:9" s="221" customFormat="1" ht="15">
      <c r="A151" s="300" t="s">
        <v>234</v>
      </c>
      <c r="B151" s="296">
        <v>64</v>
      </c>
      <c r="C151" s="296">
        <f t="shared" si="6"/>
        <v>22</v>
      </c>
      <c r="D151" s="297">
        <v>12</v>
      </c>
      <c r="E151" s="297">
        <v>10</v>
      </c>
      <c r="F151" s="298">
        <f t="shared" si="7"/>
        <v>18</v>
      </c>
      <c r="G151" s="297">
        <v>9</v>
      </c>
      <c r="H151" s="297">
        <v>9</v>
      </c>
      <c r="I151" s="301">
        <f t="shared" si="8"/>
        <v>104</v>
      </c>
    </row>
    <row r="152" spans="1:9" s="221" customFormat="1" ht="15">
      <c r="A152" s="300" t="s">
        <v>235</v>
      </c>
      <c r="B152" s="296">
        <v>97</v>
      </c>
      <c r="C152" s="296">
        <f t="shared" si="6"/>
        <v>27</v>
      </c>
      <c r="D152" s="297">
        <v>11</v>
      </c>
      <c r="E152" s="297">
        <v>16</v>
      </c>
      <c r="F152" s="298">
        <f t="shared" si="7"/>
        <v>24</v>
      </c>
      <c r="G152" s="297">
        <v>7</v>
      </c>
      <c r="H152" s="297">
        <v>17</v>
      </c>
      <c r="I152" s="301">
        <f t="shared" si="8"/>
        <v>148</v>
      </c>
    </row>
    <row r="153" spans="1:9" s="221" customFormat="1" ht="15">
      <c r="A153" s="300" t="s">
        <v>236</v>
      </c>
      <c r="B153" s="296">
        <v>298</v>
      </c>
      <c r="C153" s="296">
        <f t="shared" si="6"/>
        <v>118</v>
      </c>
      <c r="D153" s="297">
        <v>63</v>
      </c>
      <c r="E153" s="297">
        <v>55</v>
      </c>
      <c r="F153" s="298">
        <f t="shared" si="7"/>
        <v>50</v>
      </c>
      <c r="G153" s="297">
        <v>18</v>
      </c>
      <c r="H153" s="297">
        <v>32</v>
      </c>
      <c r="I153" s="301">
        <f t="shared" si="8"/>
        <v>466</v>
      </c>
    </row>
    <row r="154" spans="1:9" s="221" customFormat="1" ht="15">
      <c r="A154" s="300" t="s">
        <v>237</v>
      </c>
      <c r="B154" s="296">
        <v>9</v>
      </c>
      <c r="C154" s="296">
        <f t="shared" si="6"/>
        <v>7</v>
      </c>
      <c r="D154" s="297">
        <v>5</v>
      </c>
      <c r="E154" s="297">
        <v>2</v>
      </c>
      <c r="F154" s="298">
        <f t="shared" si="7"/>
        <v>1</v>
      </c>
      <c r="G154" s="297"/>
      <c r="H154" s="297">
        <v>1</v>
      </c>
      <c r="I154" s="301">
        <f t="shared" si="8"/>
        <v>17</v>
      </c>
    </row>
    <row r="155" spans="1:9" s="221" customFormat="1" ht="15">
      <c r="A155" s="300" t="s">
        <v>238</v>
      </c>
      <c r="B155" s="296">
        <v>128</v>
      </c>
      <c r="C155" s="296">
        <f t="shared" si="6"/>
        <v>69</v>
      </c>
      <c r="D155" s="297">
        <v>50</v>
      </c>
      <c r="E155" s="297">
        <v>19</v>
      </c>
      <c r="F155" s="298">
        <f t="shared" si="7"/>
        <v>30</v>
      </c>
      <c r="G155" s="297">
        <v>10</v>
      </c>
      <c r="H155" s="297">
        <v>20</v>
      </c>
      <c r="I155" s="301">
        <f t="shared" si="8"/>
        <v>227</v>
      </c>
    </row>
    <row r="156" spans="1:9" s="221" customFormat="1" ht="15">
      <c r="A156" s="300" t="s">
        <v>239</v>
      </c>
      <c r="B156" s="296">
        <v>638</v>
      </c>
      <c r="C156" s="296">
        <f t="shared" si="6"/>
        <v>315</v>
      </c>
      <c r="D156" s="297">
        <v>108</v>
      </c>
      <c r="E156" s="297">
        <v>207</v>
      </c>
      <c r="F156" s="298">
        <f t="shared" si="7"/>
        <v>163</v>
      </c>
      <c r="G156" s="297">
        <v>73</v>
      </c>
      <c r="H156" s="297">
        <v>90</v>
      </c>
      <c r="I156" s="301">
        <f t="shared" si="8"/>
        <v>1116</v>
      </c>
    </row>
    <row r="157" spans="1:9" s="221" customFormat="1" ht="15">
      <c r="A157" s="300" t="s">
        <v>240</v>
      </c>
      <c r="B157" s="296">
        <v>27</v>
      </c>
      <c r="C157" s="296">
        <f t="shared" si="6"/>
        <v>12</v>
      </c>
      <c r="D157" s="297">
        <v>9</v>
      </c>
      <c r="E157" s="297">
        <v>3</v>
      </c>
      <c r="F157" s="298">
        <f t="shared" si="7"/>
        <v>1</v>
      </c>
      <c r="G157" s="297">
        <v>1</v>
      </c>
      <c r="H157" s="297"/>
      <c r="I157" s="301">
        <f t="shared" si="8"/>
        <v>40</v>
      </c>
    </row>
    <row r="158" spans="1:9" s="221" customFormat="1" ht="15">
      <c r="A158" s="300" t="s">
        <v>241</v>
      </c>
      <c r="B158" s="296">
        <v>26</v>
      </c>
      <c r="C158" s="296">
        <f t="shared" si="6"/>
        <v>7</v>
      </c>
      <c r="D158" s="297">
        <v>3</v>
      </c>
      <c r="E158" s="297">
        <v>4</v>
      </c>
      <c r="F158" s="298">
        <f t="shared" si="7"/>
        <v>0</v>
      </c>
      <c r="G158" s="297"/>
      <c r="H158" s="297"/>
      <c r="I158" s="301">
        <f t="shared" si="8"/>
        <v>33</v>
      </c>
    </row>
    <row r="159" spans="1:9" s="221" customFormat="1" ht="15">
      <c r="A159" s="300" t="s">
        <v>242</v>
      </c>
      <c r="B159" s="296">
        <v>22</v>
      </c>
      <c r="C159" s="296">
        <f t="shared" si="6"/>
        <v>7</v>
      </c>
      <c r="D159" s="297">
        <v>2</v>
      </c>
      <c r="E159" s="297">
        <v>5</v>
      </c>
      <c r="F159" s="298">
        <f t="shared" si="7"/>
        <v>2</v>
      </c>
      <c r="G159" s="297"/>
      <c r="H159" s="297">
        <v>2</v>
      </c>
      <c r="I159" s="301">
        <f t="shared" si="8"/>
        <v>31</v>
      </c>
    </row>
    <row r="160" spans="1:9" s="221" customFormat="1" ht="15">
      <c r="A160" s="300" t="s">
        <v>243</v>
      </c>
      <c r="B160" s="296">
        <v>17</v>
      </c>
      <c r="C160" s="296">
        <f t="shared" si="6"/>
        <v>6</v>
      </c>
      <c r="D160" s="297">
        <v>2</v>
      </c>
      <c r="E160" s="297">
        <v>4</v>
      </c>
      <c r="F160" s="298">
        <f t="shared" si="7"/>
        <v>6</v>
      </c>
      <c r="G160" s="297">
        <v>4</v>
      </c>
      <c r="H160" s="297">
        <v>2</v>
      </c>
      <c r="I160" s="301">
        <f t="shared" si="8"/>
        <v>29</v>
      </c>
    </row>
    <row r="161" spans="1:9" s="221" customFormat="1" ht="15">
      <c r="A161" s="300" t="s">
        <v>244</v>
      </c>
      <c r="B161" s="296">
        <v>28</v>
      </c>
      <c r="C161" s="296">
        <f t="shared" si="6"/>
        <v>9</v>
      </c>
      <c r="D161" s="297">
        <v>5</v>
      </c>
      <c r="E161" s="297">
        <v>4</v>
      </c>
      <c r="F161" s="298">
        <f t="shared" si="7"/>
        <v>1</v>
      </c>
      <c r="G161" s="297"/>
      <c r="H161" s="297">
        <v>1</v>
      </c>
      <c r="I161" s="301">
        <f t="shared" si="8"/>
        <v>38</v>
      </c>
    </row>
    <row r="162" spans="1:9" s="221" customFormat="1" ht="15">
      <c r="A162" s="300" t="s">
        <v>245</v>
      </c>
      <c r="B162" s="296">
        <v>205</v>
      </c>
      <c r="C162" s="296">
        <f t="shared" si="6"/>
        <v>57</v>
      </c>
      <c r="D162" s="297">
        <v>29</v>
      </c>
      <c r="E162" s="297">
        <v>28</v>
      </c>
      <c r="F162" s="298">
        <f t="shared" si="7"/>
        <v>35</v>
      </c>
      <c r="G162" s="297">
        <v>20</v>
      </c>
      <c r="H162" s="297">
        <v>15</v>
      </c>
      <c r="I162" s="301">
        <f t="shared" si="8"/>
        <v>297</v>
      </c>
    </row>
    <row r="163" spans="1:9" s="221" customFormat="1" ht="15">
      <c r="A163" s="300" t="s">
        <v>246</v>
      </c>
      <c r="B163" s="296">
        <v>1102</v>
      </c>
      <c r="C163" s="296">
        <f t="shared" si="6"/>
        <v>481</v>
      </c>
      <c r="D163" s="297">
        <v>243</v>
      </c>
      <c r="E163" s="297">
        <v>238</v>
      </c>
      <c r="F163" s="298">
        <f t="shared" si="7"/>
        <v>259</v>
      </c>
      <c r="G163" s="297">
        <v>118</v>
      </c>
      <c r="H163" s="297">
        <v>141</v>
      </c>
      <c r="I163" s="301">
        <f t="shared" si="8"/>
        <v>1842</v>
      </c>
    </row>
    <row r="164" spans="1:9" s="221" customFormat="1" ht="15">
      <c r="A164" s="300" t="s">
        <v>247</v>
      </c>
      <c r="B164" s="296">
        <v>47</v>
      </c>
      <c r="C164" s="296">
        <f t="shared" si="6"/>
        <v>13</v>
      </c>
      <c r="D164" s="297">
        <v>4</v>
      </c>
      <c r="E164" s="297">
        <v>9</v>
      </c>
      <c r="F164" s="298">
        <f t="shared" si="7"/>
        <v>8</v>
      </c>
      <c r="G164" s="297">
        <v>1</v>
      </c>
      <c r="H164" s="297">
        <v>7</v>
      </c>
      <c r="I164" s="301">
        <f t="shared" si="8"/>
        <v>68</v>
      </c>
    </row>
    <row r="165" spans="1:9" s="221" customFormat="1" ht="15">
      <c r="A165" s="300" t="s">
        <v>248</v>
      </c>
      <c r="B165" s="296">
        <v>7</v>
      </c>
      <c r="C165" s="296">
        <f t="shared" si="6"/>
        <v>2</v>
      </c>
      <c r="D165" s="297">
        <v>1</v>
      </c>
      <c r="E165" s="297">
        <v>1</v>
      </c>
      <c r="F165" s="298">
        <f t="shared" si="7"/>
        <v>2</v>
      </c>
      <c r="G165" s="297"/>
      <c r="H165" s="297">
        <v>2</v>
      </c>
      <c r="I165" s="301">
        <f t="shared" si="8"/>
        <v>11</v>
      </c>
    </row>
    <row r="166" spans="1:9" s="221" customFormat="1" ht="15">
      <c r="A166" s="300" t="s">
        <v>249</v>
      </c>
      <c r="B166" s="296">
        <v>58</v>
      </c>
      <c r="C166" s="296">
        <f t="shared" si="6"/>
        <v>31</v>
      </c>
      <c r="D166" s="297">
        <v>13</v>
      </c>
      <c r="E166" s="297">
        <v>18</v>
      </c>
      <c r="F166" s="298">
        <f t="shared" si="7"/>
        <v>16</v>
      </c>
      <c r="G166" s="297">
        <v>7</v>
      </c>
      <c r="H166" s="297">
        <v>9</v>
      </c>
      <c r="I166" s="301">
        <f t="shared" si="8"/>
        <v>105</v>
      </c>
    </row>
    <row r="167" spans="1:9" s="221" customFormat="1" ht="15">
      <c r="A167" s="300" t="s">
        <v>250</v>
      </c>
      <c r="B167" s="296">
        <v>42</v>
      </c>
      <c r="C167" s="296">
        <f t="shared" si="6"/>
        <v>27</v>
      </c>
      <c r="D167" s="297">
        <v>15</v>
      </c>
      <c r="E167" s="297">
        <v>12</v>
      </c>
      <c r="F167" s="298">
        <f t="shared" si="7"/>
        <v>12</v>
      </c>
      <c r="G167" s="297">
        <v>3</v>
      </c>
      <c r="H167" s="297">
        <v>9</v>
      </c>
      <c r="I167" s="301">
        <f t="shared" si="8"/>
        <v>81</v>
      </c>
    </row>
    <row r="168" spans="1:9" s="221" customFormat="1" ht="15">
      <c r="A168" s="300" t="s">
        <v>251</v>
      </c>
      <c r="B168" s="296">
        <v>5</v>
      </c>
      <c r="C168" s="296">
        <f t="shared" si="6"/>
        <v>3</v>
      </c>
      <c r="D168" s="297">
        <v>2</v>
      </c>
      <c r="E168" s="297">
        <v>1</v>
      </c>
      <c r="F168" s="298">
        <f t="shared" si="7"/>
        <v>2</v>
      </c>
      <c r="G168" s="297">
        <v>1</v>
      </c>
      <c r="H168" s="297">
        <v>1</v>
      </c>
      <c r="I168" s="301">
        <f t="shared" si="8"/>
        <v>10</v>
      </c>
    </row>
    <row r="169" spans="1:9" s="221" customFormat="1" ht="15">
      <c r="A169" s="300" t="s">
        <v>252</v>
      </c>
      <c r="B169" s="296">
        <v>178</v>
      </c>
      <c r="C169" s="296">
        <f t="shared" si="6"/>
        <v>63</v>
      </c>
      <c r="D169" s="297">
        <v>36</v>
      </c>
      <c r="E169" s="297">
        <v>27</v>
      </c>
      <c r="F169" s="298">
        <f t="shared" si="7"/>
        <v>41</v>
      </c>
      <c r="G169" s="297">
        <v>21</v>
      </c>
      <c r="H169" s="297">
        <v>20</v>
      </c>
      <c r="I169" s="301">
        <f t="shared" si="8"/>
        <v>282</v>
      </c>
    </row>
    <row r="170" spans="1:9" s="221" customFormat="1" ht="15">
      <c r="A170" s="300" t="s">
        <v>253</v>
      </c>
      <c r="B170" s="296">
        <v>15</v>
      </c>
      <c r="C170" s="296">
        <f t="shared" si="6"/>
        <v>15</v>
      </c>
      <c r="D170" s="297">
        <v>8</v>
      </c>
      <c r="E170" s="297">
        <v>7</v>
      </c>
      <c r="F170" s="298">
        <f t="shared" si="7"/>
        <v>6</v>
      </c>
      <c r="G170" s="297">
        <v>2</v>
      </c>
      <c r="H170" s="297">
        <v>4</v>
      </c>
      <c r="I170" s="301">
        <f t="shared" si="8"/>
        <v>36</v>
      </c>
    </row>
    <row r="171" spans="1:9" s="221" customFormat="1" ht="15">
      <c r="A171" s="300" t="s">
        <v>254</v>
      </c>
      <c r="B171" s="296">
        <v>20</v>
      </c>
      <c r="C171" s="296">
        <f t="shared" si="6"/>
        <v>11</v>
      </c>
      <c r="D171" s="297">
        <v>5</v>
      </c>
      <c r="E171" s="297">
        <v>6</v>
      </c>
      <c r="F171" s="298">
        <f t="shared" si="7"/>
        <v>3</v>
      </c>
      <c r="G171" s="297">
        <v>1</v>
      </c>
      <c r="H171" s="297">
        <v>2</v>
      </c>
      <c r="I171" s="301">
        <f t="shared" si="8"/>
        <v>34</v>
      </c>
    </row>
    <row r="172" spans="1:9" s="221" customFormat="1" ht="15">
      <c r="A172" s="300" t="s">
        <v>255</v>
      </c>
      <c r="B172" s="296">
        <v>140</v>
      </c>
      <c r="C172" s="296">
        <f t="shared" si="6"/>
        <v>72</v>
      </c>
      <c r="D172" s="297">
        <v>38</v>
      </c>
      <c r="E172" s="297">
        <v>34</v>
      </c>
      <c r="F172" s="298">
        <f t="shared" si="7"/>
        <v>32</v>
      </c>
      <c r="G172" s="297">
        <v>15</v>
      </c>
      <c r="H172" s="297">
        <v>17</v>
      </c>
      <c r="I172" s="301">
        <f t="shared" si="8"/>
        <v>244</v>
      </c>
    </row>
    <row r="173" spans="1:9" s="221" customFormat="1" ht="15">
      <c r="A173" s="300" t="s">
        <v>256</v>
      </c>
      <c r="B173" s="296">
        <v>90</v>
      </c>
      <c r="C173" s="296">
        <f t="shared" si="6"/>
        <v>32</v>
      </c>
      <c r="D173" s="297">
        <v>17</v>
      </c>
      <c r="E173" s="297">
        <v>15</v>
      </c>
      <c r="F173" s="298">
        <f t="shared" si="7"/>
        <v>10</v>
      </c>
      <c r="G173" s="297">
        <v>6</v>
      </c>
      <c r="H173" s="297">
        <v>4</v>
      </c>
      <c r="I173" s="301">
        <f t="shared" si="8"/>
        <v>132</v>
      </c>
    </row>
    <row r="174" spans="1:9" s="221" customFormat="1" ht="15">
      <c r="A174" s="300" t="s">
        <v>257</v>
      </c>
      <c r="B174" s="296">
        <v>124</v>
      </c>
      <c r="C174" s="296">
        <f t="shared" si="6"/>
        <v>54</v>
      </c>
      <c r="D174" s="297">
        <v>28</v>
      </c>
      <c r="E174" s="297">
        <v>26</v>
      </c>
      <c r="F174" s="298">
        <f t="shared" si="7"/>
        <v>23</v>
      </c>
      <c r="G174" s="297">
        <v>10</v>
      </c>
      <c r="H174" s="297">
        <v>13</v>
      </c>
      <c r="I174" s="301">
        <f t="shared" si="8"/>
        <v>201</v>
      </c>
    </row>
    <row r="175" spans="1:9" s="221" customFormat="1" ht="15">
      <c r="A175" s="300" t="s">
        <v>258</v>
      </c>
      <c r="B175" s="296">
        <v>17</v>
      </c>
      <c r="C175" s="296">
        <f t="shared" si="6"/>
        <v>10</v>
      </c>
      <c r="D175" s="297">
        <v>4</v>
      </c>
      <c r="E175" s="297">
        <v>6</v>
      </c>
      <c r="F175" s="298">
        <f t="shared" si="7"/>
        <v>4</v>
      </c>
      <c r="G175" s="297">
        <v>3</v>
      </c>
      <c r="H175" s="297">
        <v>1</v>
      </c>
      <c r="I175" s="301">
        <f t="shared" si="8"/>
        <v>31</v>
      </c>
    </row>
    <row r="176" spans="1:9" s="221" customFormat="1" ht="15">
      <c r="A176" s="300" t="s">
        <v>259</v>
      </c>
      <c r="B176" s="296">
        <v>44</v>
      </c>
      <c r="C176" s="296">
        <f t="shared" si="6"/>
        <v>23</v>
      </c>
      <c r="D176" s="297">
        <v>11</v>
      </c>
      <c r="E176" s="297">
        <v>12</v>
      </c>
      <c r="F176" s="298">
        <f t="shared" si="7"/>
        <v>12</v>
      </c>
      <c r="G176" s="297">
        <v>4</v>
      </c>
      <c r="H176" s="297">
        <v>8</v>
      </c>
      <c r="I176" s="301">
        <f t="shared" si="8"/>
        <v>79</v>
      </c>
    </row>
    <row r="177" spans="1:9" s="221" customFormat="1" ht="15">
      <c r="A177" s="300" t="s">
        <v>260</v>
      </c>
      <c r="B177" s="296">
        <v>19</v>
      </c>
      <c r="C177" s="296">
        <f t="shared" si="6"/>
        <v>8</v>
      </c>
      <c r="D177" s="297">
        <v>2</v>
      </c>
      <c r="E177" s="297">
        <v>6</v>
      </c>
      <c r="F177" s="298">
        <f t="shared" si="7"/>
        <v>1</v>
      </c>
      <c r="G177" s="297"/>
      <c r="H177" s="297">
        <v>1</v>
      </c>
      <c r="I177" s="301">
        <f t="shared" si="8"/>
        <v>28</v>
      </c>
    </row>
    <row r="178" spans="1:9" s="221" customFormat="1" ht="15">
      <c r="A178" s="300" t="s">
        <v>261</v>
      </c>
      <c r="B178" s="296">
        <v>268</v>
      </c>
      <c r="C178" s="296">
        <f t="shared" si="6"/>
        <v>93</v>
      </c>
      <c r="D178" s="297">
        <v>49</v>
      </c>
      <c r="E178" s="297">
        <v>44</v>
      </c>
      <c r="F178" s="298">
        <f t="shared" si="7"/>
        <v>48</v>
      </c>
      <c r="G178" s="297">
        <v>17</v>
      </c>
      <c r="H178" s="297">
        <v>31</v>
      </c>
      <c r="I178" s="301">
        <f t="shared" si="8"/>
        <v>409</v>
      </c>
    </row>
    <row r="179" spans="1:9" s="221" customFormat="1" ht="15">
      <c r="A179" s="300" t="s">
        <v>262</v>
      </c>
      <c r="B179" s="296">
        <v>31</v>
      </c>
      <c r="C179" s="296">
        <f t="shared" si="6"/>
        <v>13</v>
      </c>
      <c r="D179" s="297">
        <v>3</v>
      </c>
      <c r="E179" s="297">
        <v>10</v>
      </c>
      <c r="F179" s="298">
        <f t="shared" si="7"/>
        <v>5</v>
      </c>
      <c r="G179" s="297">
        <v>1</v>
      </c>
      <c r="H179" s="297">
        <v>4</v>
      </c>
      <c r="I179" s="301">
        <f t="shared" si="8"/>
        <v>49</v>
      </c>
    </row>
    <row r="180" spans="1:9" s="221" customFormat="1" ht="15">
      <c r="A180" s="300" t="s">
        <v>263</v>
      </c>
      <c r="B180" s="296">
        <v>176</v>
      </c>
      <c r="C180" s="296">
        <f t="shared" si="6"/>
        <v>63</v>
      </c>
      <c r="D180" s="297">
        <v>41</v>
      </c>
      <c r="E180" s="297">
        <v>22</v>
      </c>
      <c r="F180" s="298">
        <f t="shared" si="7"/>
        <v>46</v>
      </c>
      <c r="G180" s="297">
        <v>23</v>
      </c>
      <c r="H180" s="297">
        <v>23</v>
      </c>
      <c r="I180" s="301">
        <f t="shared" si="8"/>
        <v>285</v>
      </c>
    </row>
    <row r="181" spans="1:9" s="221" customFormat="1" ht="15">
      <c r="A181" s="300" t="s">
        <v>264</v>
      </c>
      <c r="B181" s="296">
        <v>35</v>
      </c>
      <c r="C181" s="296">
        <f t="shared" si="6"/>
        <v>10</v>
      </c>
      <c r="D181" s="297">
        <v>5</v>
      </c>
      <c r="E181" s="297">
        <v>5</v>
      </c>
      <c r="F181" s="298">
        <f t="shared" si="7"/>
        <v>5</v>
      </c>
      <c r="G181" s="297">
        <v>1</v>
      </c>
      <c r="H181" s="297">
        <v>4</v>
      </c>
      <c r="I181" s="301">
        <f t="shared" si="8"/>
        <v>50</v>
      </c>
    </row>
    <row r="182" spans="1:9" s="221" customFormat="1" ht="15">
      <c r="A182" s="300" t="s">
        <v>265</v>
      </c>
      <c r="B182" s="296">
        <v>185</v>
      </c>
      <c r="C182" s="296">
        <f t="shared" si="6"/>
        <v>77</v>
      </c>
      <c r="D182" s="297">
        <v>34</v>
      </c>
      <c r="E182" s="297">
        <v>43</v>
      </c>
      <c r="F182" s="298">
        <f t="shared" si="7"/>
        <v>43</v>
      </c>
      <c r="G182" s="297">
        <v>18</v>
      </c>
      <c r="H182" s="297">
        <v>25</v>
      </c>
      <c r="I182" s="301">
        <f t="shared" si="8"/>
        <v>305</v>
      </c>
    </row>
    <row r="183" spans="1:9" s="221" customFormat="1" ht="15">
      <c r="A183" s="300" t="s">
        <v>266</v>
      </c>
      <c r="B183" s="296">
        <v>612</v>
      </c>
      <c r="C183" s="296">
        <f t="shared" si="6"/>
        <v>112</v>
      </c>
      <c r="D183" s="297">
        <v>52</v>
      </c>
      <c r="E183" s="297">
        <v>60</v>
      </c>
      <c r="F183" s="298">
        <f t="shared" si="7"/>
        <v>124</v>
      </c>
      <c r="G183" s="297">
        <v>58</v>
      </c>
      <c r="H183" s="297">
        <v>66</v>
      </c>
      <c r="I183" s="301">
        <f t="shared" si="8"/>
        <v>848</v>
      </c>
    </row>
    <row r="184" spans="1:9" s="221" customFormat="1" ht="15">
      <c r="A184" s="300" t="s">
        <v>267</v>
      </c>
      <c r="B184" s="296">
        <v>2</v>
      </c>
      <c r="C184" s="296">
        <f t="shared" si="6"/>
        <v>3</v>
      </c>
      <c r="D184" s="297">
        <v>1</v>
      </c>
      <c r="E184" s="297">
        <v>2</v>
      </c>
      <c r="F184" s="298">
        <f t="shared" si="7"/>
        <v>0</v>
      </c>
      <c r="G184" s="297"/>
      <c r="H184" s="297"/>
      <c r="I184" s="301">
        <f t="shared" si="8"/>
        <v>5</v>
      </c>
    </row>
    <row r="185" spans="1:9" s="221" customFormat="1" ht="15">
      <c r="A185" s="300" t="s">
        <v>268</v>
      </c>
      <c r="B185" s="296">
        <v>30</v>
      </c>
      <c r="C185" s="296">
        <f t="shared" si="6"/>
        <v>14</v>
      </c>
      <c r="D185" s="297">
        <v>8</v>
      </c>
      <c r="E185" s="297">
        <v>6</v>
      </c>
      <c r="F185" s="298">
        <f t="shared" si="7"/>
        <v>7</v>
      </c>
      <c r="G185" s="297">
        <v>4</v>
      </c>
      <c r="H185" s="297">
        <v>3</v>
      </c>
      <c r="I185" s="301">
        <f t="shared" si="8"/>
        <v>51</v>
      </c>
    </row>
    <row r="186" spans="1:9" s="221" customFormat="1" ht="15.75" thickBot="1">
      <c r="A186" s="302" t="s">
        <v>17</v>
      </c>
      <c r="B186" s="302">
        <f>SUM(B8:B185)</f>
        <v>168375</v>
      </c>
      <c r="C186" s="302">
        <f t="shared" si="6"/>
        <v>62730</v>
      </c>
      <c r="D186" s="302">
        <f>SUM(D8:D185)</f>
        <v>28801</v>
      </c>
      <c r="E186" s="302">
        <f>SUM(E8:E185)</f>
        <v>33929</v>
      </c>
      <c r="F186" s="302">
        <f t="shared" si="7"/>
        <v>45114</v>
      </c>
      <c r="G186" s="302">
        <f>SUM(G9:G185)</f>
        <v>19290</v>
      </c>
      <c r="H186" s="302">
        <f>SUM(H9:H185)</f>
        <v>25824</v>
      </c>
      <c r="I186" s="302">
        <f>SUM(B186,C186,F186)</f>
        <v>276219</v>
      </c>
    </row>
    <row r="187" spans="1:9" s="221" customFormat="1" ht="16.5">
      <c r="A187" s="303"/>
      <c r="B187" s="286"/>
      <c r="C187" s="286"/>
      <c r="E187" s="289"/>
      <c r="F187" s="304"/>
      <c r="G187" s="305"/>
      <c r="H187" s="306"/>
      <c r="I187" s="286"/>
    </row>
    <row r="188" spans="1:9" s="221" customFormat="1" ht="15">
      <c r="A188" s="387" t="s">
        <v>283</v>
      </c>
      <c r="B188" s="388"/>
      <c r="C188" s="388"/>
      <c r="D188" s="388"/>
      <c r="E188" s="388"/>
      <c r="F188" s="388"/>
      <c r="G188" s="388"/>
      <c r="H188" s="388"/>
      <c r="I188" s="388"/>
    </row>
    <row r="189" spans="1:9" s="221" customFormat="1" ht="16.5">
      <c r="A189" s="323" t="s">
        <v>282</v>
      </c>
      <c r="B189" s="323"/>
      <c r="C189" s="323"/>
      <c r="D189" s="323"/>
      <c r="E189" s="323"/>
      <c r="F189" s="323"/>
      <c r="G189" s="308"/>
      <c r="H189" s="226"/>
      <c r="I189" s="307"/>
    </row>
    <row r="190" spans="3:11" ht="16.5">
      <c r="C190" s="71"/>
      <c r="K190" s="140"/>
    </row>
    <row r="191" spans="3:11" ht="16.5">
      <c r="C191" s="71"/>
      <c r="K191" s="140"/>
    </row>
    <row r="192" spans="3:11" ht="16.5">
      <c r="C192" s="71"/>
      <c r="J192" s="140"/>
      <c r="K192" s="140"/>
    </row>
    <row r="193" spans="3:11" ht="16.5">
      <c r="C193" s="71"/>
      <c r="J193" s="140"/>
      <c r="K193" s="140"/>
    </row>
    <row r="194" spans="3:11" ht="16.5">
      <c r="C194" s="71"/>
      <c r="J194" s="141"/>
      <c r="K194" s="140"/>
    </row>
    <row r="195" spans="3:11" ht="16.5">
      <c r="C195" s="71"/>
      <c r="J195" s="141"/>
      <c r="K195" s="140"/>
    </row>
    <row r="196" spans="3:11" ht="16.5">
      <c r="C196" s="71"/>
      <c r="J196" s="141"/>
      <c r="K196" s="140"/>
    </row>
    <row r="197" spans="3:11" ht="16.5">
      <c r="C197" s="71"/>
      <c r="J197" s="141"/>
      <c r="K197" s="140"/>
    </row>
    <row r="198" spans="3:11" ht="16.5">
      <c r="C198" s="71"/>
      <c r="J198" s="141"/>
      <c r="K198" s="140"/>
    </row>
    <row r="199" spans="3:11" ht="16.5">
      <c r="C199" s="71"/>
      <c r="J199" s="141"/>
      <c r="K199" s="140"/>
    </row>
    <row r="200" spans="3:11" ht="16.5">
      <c r="C200" s="71"/>
      <c r="J200" s="141"/>
      <c r="K200" s="140"/>
    </row>
    <row r="201" spans="3:11" ht="16.5">
      <c r="C201" s="71"/>
      <c r="J201" s="141"/>
      <c r="K201" s="140"/>
    </row>
    <row r="202" spans="3:11" ht="16.5">
      <c r="C202" s="71"/>
      <c r="J202" s="141"/>
      <c r="K202" s="140"/>
    </row>
    <row r="203" ht="16.5">
      <c r="C203" s="71"/>
    </row>
    <row r="204" spans="3:11" ht="16.5">
      <c r="C204" s="71"/>
      <c r="J204" s="141"/>
      <c r="K204" s="140"/>
    </row>
    <row r="205" spans="3:11" ht="16.5">
      <c r="C205" s="71"/>
      <c r="J205" s="141"/>
      <c r="K205" s="140"/>
    </row>
    <row r="206" spans="3:11" ht="16.5">
      <c r="C206" s="71"/>
      <c r="J206" s="141"/>
      <c r="K206" s="140"/>
    </row>
    <row r="207" spans="3:11" ht="16.5">
      <c r="C207" s="71"/>
      <c r="J207" s="141"/>
      <c r="K207" s="140"/>
    </row>
    <row r="208" spans="3:11" ht="16.5">
      <c r="C208" s="71"/>
      <c r="J208" s="141"/>
      <c r="K208" s="140"/>
    </row>
    <row r="209" spans="3:11" ht="16.5">
      <c r="C209" s="71"/>
      <c r="J209" s="141"/>
      <c r="K209" s="140"/>
    </row>
    <row r="210" spans="3:11" ht="16.5">
      <c r="C210" s="71"/>
      <c r="J210" s="141"/>
      <c r="K210" s="140"/>
    </row>
    <row r="211" spans="3:11" ht="16.5">
      <c r="C211" s="71"/>
      <c r="J211" s="141"/>
      <c r="K211" s="140"/>
    </row>
    <row r="212" spans="3:11" ht="16.5">
      <c r="C212" s="71"/>
      <c r="J212" s="141"/>
      <c r="K212" s="140"/>
    </row>
    <row r="213" spans="3:11" ht="16.5">
      <c r="C213" s="71"/>
      <c r="J213" s="141"/>
      <c r="K213" s="140"/>
    </row>
    <row r="214" spans="3:11" ht="16.5">
      <c r="C214" s="71"/>
      <c r="J214" s="141"/>
      <c r="K214" s="140"/>
    </row>
    <row r="215" spans="3:11" ht="16.5">
      <c r="C215" s="71"/>
      <c r="J215" s="141"/>
      <c r="K215" s="140"/>
    </row>
    <row r="216" spans="3:11" ht="16.5">
      <c r="C216" s="71"/>
      <c r="J216" s="141"/>
      <c r="K216" s="140"/>
    </row>
    <row r="217" spans="3:11" ht="16.5">
      <c r="C217" s="71"/>
      <c r="J217" s="141"/>
      <c r="K217" s="140"/>
    </row>
    <row r="218" spans="3:11" ht="16.5">
      <c r="C218" s="71"/>
      <c r="J218" s="141"/>
      <c r="K218" s="140"/>
    </row>
    <row r="219" spans="3:11" ht="16.5">
      <c r="C219" s="71"/>
      <c r="J219" s="141"/>
      <c r="K219" s="140"/>
    </row>
    <row r="220" spans="3:11" ht="16.5">
      <c r="C220" s="71"/>
      <c r="J220" s="141"/>
      <c r="K220" s="140"/>
    </row>
    <row r="221" spans="3:11" ht="16.5">
      <c r="C221" s="71"/>
      <c r="J221" s="141"/>
      <c r="K221" s="140"/>
    </row>
    <row r="222" spans="3:11" ht="16.5">
      <c r="C222" s="71"/>
      <c r="J222" s="141"/>
      <c r="K222" s="140"/>
    </row>
    <row r="223" spans="3:11" ht="16.5">
      <c r="C223" s="71"/>
      <c r="J223" s="141"/>
      <c r="K223" s="140"/>
    </row>
    <row r="224" spans="3:11" ht="16.5">
      <c r="C224" s="71"/>
      <c r="J224" s="141"/>
      <c r="K224" s="140"/>
    </row>
    <row r="225" spans="3:11" ht="16.5">
      <c r="C225" s="71"/>
      <c r="J225" s="141"/>
      <c r="K225" s="140"/>
    </row>
    <row r="226" spans="3:11" ht="16.5">
      <c r="C226" s="71"/>
      <c r="J226" s="141"/>
      <c r="K226" s="140"/>
    </row>
    <row r="227" spans="3:11" ht="16.5">
      <c r="C227" s="71"/>
      <c r="J227" s="141"/>
      <c r="K227" s="140"/>
    </row>
    <row r="228" spans="3:11" ht="16.5">
      <c r="C228" s="71"/>
      <c r="J228" s="141"/>
      <c r="K228" s="140"/>
    </row>
    <row r="229" spans="3:11" ht="16.5">
      <c r="C229" s="71"/>
      <c r="J229" s="141"/>
      <c r="K229" s="140"/>
    </row>
    <row r="230" spans="3:11" ht="16.5">
      <c r="C230" s="71"/>
      <c r="J230" s="141"/>
      <c r="K230" s="140"/>
    </row>
    <row r="231" spans="3:11" ht="16.5">
      <c r="C231" s="71"/>
      <c r="J231" s="141"/>
      <c r="K231" s="140"/>
    </row>
    <row r="232" spans="3:11" ht="16.5">
      <c r="C232" s="71"/>
      <c r="J232" s="141"/>
      <c r="K232" s="140"/>
    </row>
    <row r="233" spans="3:11" ht="16.5">
      <c r="C233" s="71"/>
      <c r="J233" s="141"/>
      <c r="K233" s="140"/>
    </row>
    <row r="234" spans="3:11" ht="16.5">
      <c r="C234" s="71"/>
      <c r="J234" s="141"/>
      <c r="K234" s="140"/>
    </row>
    <row r="235" spans="3:11" ht="16.5">
      <c r="C235" s="71"/>
      <c r="J235" s="141"/>
      <c r="K235" s="140"/>
    </row>
    <row r="236" spans="3:11" ht="16.5">
      <c r="C236" s="71"/>
      <c r="J236" s="141"/>
      <c r="K236" s="140"/>
    </row>
    <row r="237" spans="3:11" ht="16.5">
      <c r="C237" s="71"/>
      <c r="J237" s="141"/>
      <c r="K237" s="140"/>
    </row>
    <row r="238" spans="3:11" ht="16.5">
      <c r="C238" s="71"/>
      <c r="J238" s="141"/>
      <c r="K238" s="140"/>
    </row>
    <row r="239" spans="3:11" ht="16.5">
      <c r="C239" s="71"/>
      <c r="J239" s="141"/>
      <c r="K239" s="140"/>
    </row>
    <row r="240" spans="3:11" ht="16.5">
      <c r="C240" s="71"/>
      <c r="J240" s="141"/>
      <c r="K240" s="140"/>
    </row>
    <row r="241" spans="3:11" ht="16.5">
      <c r="C241" s="71"/>
      <c r="J241" s="141"/>
      <c r="K241" s="140"/>
    </row>
    <row r="242" spans="3:11" ht="16.5">
      <c r="C242" s="71"/>
      <c r="J242" s="141"/>
      <c r="K242" s="140"/>
    </row>
    <row r="243" spans="3:11" ht="16.5">
      <c r="C243" s="71"/>
      <c r="J243" s="141"/>
      <c r="K243" s="140"/>
    </row>
    <row r="244" spans="3:11" ht="16.5">
      <c r="C244" s="71"/>
      <c r="J244" s="141"/>
      <c r="K244" s="140"/>
    </row>
    <row r="245" spans="3:11" ht="16.5">
      <c r="C245" s="71"/>
      <c r="J245" s="141"/>
      <c r="K245" s="140"/>
    </row>
    <row r="246" spans="3:11" ht="16.5">
      <c r="C246" s="71"/>
      <c r="J246" s="141"/>
      <c r="K246" s="140"/>
    </row>
    <row r="247" spans="3:11" ht="16.5">
      <c r="C247" s="71"/>
      <c r="J247" s="141"/>
      <c r="K247" s="140"/>
    </row>
    <row r="248" spans="3:11" ht="16.5">
      <c r="C248" s="71"/>
      <c r="J248" s="141"/>
      <c r="K248" s="140"/>
    </row>
    <row r="249" spans="3:11" ht="16.5">
      <c r="C249" s="71"/>
      <c r="J249" s="141"/>
      <c r="K249" s="140"/>
    </row>
    <row r="250" spans="3:11" ht="16.5">
      <c r="C250" s="71"/>
      <c r="J250" s="141"/>
      <c r="K250" s="140"/>
    </row>
    <row r="251" spans="3:11" ht="16.5">
      <c r="C251" s="71"/>
      <c r="J251" s="141"/>
      <c r="K251" s="140"/>
    </row>
    <row r="252" spans="3:11" ht="16.5">
      <c r="C252" s="71"/>
      <c r="J252" s="141"/>
      <c r="K252" s="140"/>
    </row>
    <row r="253" spans="3:11" ht="16.5">
      <c r="C253" s="71"/>
      <c r="J253" s="141"/>
      <c r="K253" s="140"/>
    </row>
    <row r="254" spans="3:11" ht="16.5">
      <c r="C254" s="71"/>
      <c r="J254" s="141"/>
      <c r="K254" s="140"/>
    </row>
    <row r="255" spans="3:11" ht="16.5">
      <c r="C255" s="71"/>
      <c r="J255" s="141"/>
      <c r="K255" s="140"/>
    </row>
    <row r="256" spans="3:11" ht="16.5">
      <c r="C256" s="71"/>
      <c r="J256" s="141"/>
      <c r="K256" s="140"/>
    </row>
    <row r="257" spans="3:11" ht="16.5">
      <c r="C257" s="71"/>
      <c r="J257" s="141"/>
      <c r="K257" s="140"/>
    </row>
    <row r="258" spans="3:11" ht="16.5">
      <c r="C258" s="71"/>
      <c r="J258" s="141"/>
      <c r="K258" s="140"/>
    </row>
    <row r="259" spans="3:11" ht="16.5">
      <c r="C259" s="71"/>
      <c r="J259" s="141"/>
      <c r="K259" s="140"/>
    </row>
    <row r="260" spans="3:11" ht="16.5">
      <c r="C260" s="71"/>
      <c r="J260" s="141"/>
      <c r="K260" s="140"/>
    </row>
    <row r="261" spans="3:11" ht="16.5">
      <c r="C261" s="71"/>
      <c r="J261" s="141"/>
      <c r="K261" s="140"/>
    </row>
    <row r="262" spans="3:11" ht="16.5">
      <c r="C262" s="71"/>
      <c r="J262" s="141"/>
      <c r="K262" s="140"/>
    </row>
    <row r="263" spans="3:11" ht="16.5">
      <c r="C263" s="71"/>
      <c r="J263" s="141"/>
      <c r="K263" s="140"/>
    </row>
    <row r="264" spans="3:11" ht="16.5">
      <c r="C264" s="71"/>
      <c r="J264" s="141"/>
      <c r="K264" s="140"/>
    </row>
    <row r="265" spans="3:11" ht="16.5">
      <c r="C265" s="71"/>
      <c r="J265" s="141"/>
      <c r="K265" s="140"/>
    </row>
    <row r="266" spans="3:11" ht="16.5">
      <c r="C266" s="71"/>
      <c r="J266" s="141"/>
      <c r="K266" s="140"/>
    </row>
    <row r="267" spans="3:11" ht="16.5">
      <c r="C267" s="71"/>
      <c r="J267" s="141"/>
      <c r="K267" s="140"/>
    </row>
    <row r="268" spans="3:11" ht="16.5">
      <c r="C268" s="71"/>
      <c r="J268" s="141"/>
      <c r="K268" s="140"/>
    </row>
    <row r="269" spans="3:11" ht="16.5">
      <c r="C269" s="71"/>
      <c r="J269" s="141"/>
      <c r="K269" s="140"/>
    </row>
    <row r="270" spans="3:11" ht="16.5">
      <c r="C270" s="71"/>
      <c r="J270" s="141"/>
      <c r="K270" s="140"/>
    </row>
    <row r="271" spans="3:11" ht="16.5">
      <c r="C271" s="71"/>
      <c r="J271" s="141"/>
      <c r="K271" s="140"/>
    </row>
    <row r="272" spans="3:11" ht="16.5">
      <c r="C272" s="71"/>
      <c r="J272" s="141"/>
      <c r="K272" s="140"/>
    </row>
    <row r="273" spans="3:11" ht="16.5">
      <c r="C273" s="71"/>
      <c r="J273" s="141"/>
      <c r="K273" s="140"/>
    </row>
    <row r="274" spans="3:11" ht="16.5">
      <c r="C274" s="71"/>
      <c r="J274" s="141"/>
      <c r="K274" s="140"/>
    </row>
    <row r="275" spans="3:11" ht="16.5">
      <c r="C275" s="71"/>
      <c r="J275" s="141"/>
      <c r="K275" s="140"/>
    </row>
    <row r="276" spans="3:11" ht="16.5">
      <c r="C276" s="71"/>
      <c r="J276" s="141"/>
      <c r="K276" s="140"/>
    </row>
    <row r="277" spans="3:11" ht="16.5">
      <c r="C277" s="71"/>
      <c r="J277" s="141"/>
      <c r="K277" s="140"/>
    </row>
    <row r="278" spans="3:11" ht="16.5">
      <c r="C278" s="71"/>
      <c r="J278" s="141"/>
      <c r="K278" s="140"/>
    </row>
    <row r="279" spans="3:11" ht="16.5">
      <c r="C279" s="71"/>
      <c r="J279" s="141"/>
      <c r="K279" s="140"/>
    </row>
    <row r="280" spans="3:11" ht="16.5">
      <c r="C280" s="71"/>
      <c r="J280" s="141"/>
      <c r="K280" s="140"/>
    </row>
    <row r="281" spans="3:11" ht="16.5">
      <c r="C281" s="71"/>
      <c r="J281" s="141"/>
      <c r="K281" s="140"/>
    </row>
    <row r="282" spans="3:11" ht="16.5">
      <c r="C282" s="71"/>
      <c r="J282" s="141"/>
      <c r="K282" s="140"/>
    </row>
    <row r="283" spans="3:11" ht="16.5">
      <c r="C283" s="71"/>
      <c r="J283" s="141"/>
      <c r="K283" s="140"/>
    </row>
    <row r="284" spans="3:11" ht="16.5">
      <c r="C284" s="71"/>
      <c r="J284" s="141"/>
      <c r="K284" s="140"/>
    </row>
    <row r="285" spans="3:11" ht="16.5">
      <c r="C285" s="71"/>
      <c r="J285" s="141"/>
      <c r="K285" s="140"/>
    </row>
    <row r="286" spans="3:11" ht="16.5">
      <c r="C286" s="71"/>
      <c r="J286" s="141"/>
      <c r="K286" s="140"/>
    </row>
    <row r="287" spans="3:11" ht="16.5">
      <c r="C287" s="71"/>
      <c r="J287" s="141"/>
      <c r="K287" s="140"/>
    </row>
    <row r="288" spans="3:11" ht="16.5">
      <c r="C288" s="71"/>
      <c r="J288" s="141"/>
      <c r="K288" s="140"/>
    </row>
    <row r="289" spans="3:11" ht="16.5">
      <c r="C289" s="71"/>
      <c r="J289" s="141"/>
      <c r="K289" s="140"/>
    </row>
    <row r="290" spans="3:11" ht="16.5">
      <c r="C290" s="71"/>
      <c r="J290" s="141"/>
      <c r="K290" s="140"/>
    </row>
    <row r="291" spans="3:11" ht="16.5">
      <c r="C291" s="71"/>
      <c r="J291" s="141"/>
      <c r="K291" s="140"/>
    </row>
    <row r="292" spans="3:11" ht="16.5">
      <c r="C292" s="71"/>
      <c r="J292" s="141"/>
      <c r="K292" s="140"/>
    </row>
    <row r="293" spans="3:11" ht="16.5">
      <c r="C293" s="71"/>
      <c r="J293" s="141"/>
      <c r="K293" s="140"/>
    </row>
    <row r="294" spans="3:11" ht="16.5">
      <c r="C294" s="71"/>
      <c r="J294" s="141"/>
      <c r="K294" s="140"/>
    </row>
    <row r="295" spans="3:11" ht="16.5">
      <c r="C295" s="71"/>
      <c r="J295" s="141"/>
      <c r="K295" s="140"/>
    </row>
    <row r="296" spans="3:11" ht="16.5">
      <c r="C296" s="71"/>
      <c r="J296" s="141"/>
      <c r="K296" s="140"/>
    </row>
    <row r="297" spans="3:11" ht="16.5">
      <c r="C297" s="71"/>
      <c r="J297" s="141"/>
      <c r="K297" s="140"/>
    </row>
    <row r="298" spans="3:11" ht="16.5">
      <c r="C298" s="71"/>
      <c r="J298" s="141"/>
      <c r="K298" s="140"/>
    </row>
    <row r="299" spans="3:11" ht="16.5">
      <c r="C299" s="71"/>
      <c r="K299" s="140"/>
    </row>
    <row r="300" spans="3:11" ht="16.5">
      <c r="C300" s="71"/>
      <c r="J300" s="141"/>
      <c r="K300" s="140"/>
    </row>
    <row r="301" spans="3:11" ht="16.5">
      <c r="C301" s="71"/>
      <c r="J301" s="141"/>
      <c r="K301" s="140"/>
    </row>
    <row r="302" spans="3:11" ht="16.5">
      <c r="C302" s="71"/>
      <c r="J302" s="141"/>
      <c r="K302" s="140"/>
    </row>
    <row r="303" spans="3:11" ht="16.5">
      <c r="C303" s="71"/>
      <c r="J303" s="141"/>
      <c r="K303" s="140"/>
    </row>
    <row r="304" spans="3:11" ht="16.5">
      <c r="C304" s="71"/>
      <c r="J304" s="141"/>
      <c r="K304" s="140"/>
    </row>
    <row r="305" spans="3:11" ht="16.5">
      <c r="C305" s="71"/>
      <c r="J305" s="141"/>
      <c r="K305" s="140"/>
    </row>
    <row r="306" spans="3:11" ht="16.5">
      <c r="C306" s="71"/>
      <c r="J306" s="141"/>
      <c r="K306" s="140"/>
    </row>
    <row r="307" spans="3:11" ht="16.5">
      <c r="C307" s="71"/>
      <c r="J307" s="141"/>
      <c r="K307" s="140"/>
    </row>
    <row r="308" spans="3:11" ht="16.5">
      <c r="C308" s="71"/>
      <c r="J308" s="141"/>
      <c r="K308" s="140"/>
    </row>
    <row r="309" spans="3:11" ht="16.5">
      <c r="C309" s="71"/>
      <c r="J309" s="141"/>
      <c r="K309" s="140"/>
    </row>
    <row r="310" spans="3:11" ht="16.5">
      <c r="C310" s="71"/>
      <c r="J310" s="141"/>
      <c r="K310" s="140"/>
    </row>
    <row r="311" spans="3:11" ht="16.5">
      <c r="C311" s="71"/>
      <c r="J311" s="141"/>
      <c r="K311" s="140"/>
    </row>
    <row r="312" spans="3:11" ht="16.5">
      <c r="C312" s="71"/>
      <c r="J312" s="141"/>
      <c r="K312" s="140"/>
    </row>
    <row r="313" spans="3:11" ht="16.5">
      <c r="C313" s="71"/>
      <c r="J313" s="141"/>
      <c r="K313" s="140"/>
    </row>
    <row r="314" spans="3:11" ht="16.5">
      <c r="C314" s="71"/>
      <c r="J314" s="141"/>
      <c r="K314" s="140"/>
    </row>
    <row r="315" spans="3:11" ht="16.5">
      <c r="C315" s="71"/>
      <c r="J315" s="141"/>
      <c r="K315" s="140"/>
    </row>
    <row r="316" spans="3:11" ht="16.5">
      <c r="C316" s="71"/>
      <c r="J316" s="141"/>
      <c r="K316" s="140"/>
    </row>
    <row r="317" spans="3:11" ht="16.5">
      <c r="C317" s="71"/>
      <c r="J317" s="141"/>
      <c r="K317" s="140"/>
    </row>
    <row r="318" spans="3:11" ht="16.5">
      <c r="C318" s="71"/>
      <c r="J318" s="141"/>
      <c r="K318" s="140"/>
    </row>
    <row r="319" spans="3:11" ht="16.5">
      <c r="C319" s="71"/>
      <c r="J319" s="141"/>
      <c r="K319" s="140"/>
    </row>
    <row r="320" spans="3:11" ht="16.5">
      <c r="C320" s="71"/>
      <c r="J320" s="141"/>
      <c r="K320" s="140"/>
    </row>
    <row r="321" spans="3:11" ht="16.5">
      <c r="C321" s="71"/>
      <c r="J321" s="141"/>
      <c r="K321" s="140"/>
    </row>
    <row r="322" spans="3:11" ht="16.5">
      <c r="C322" s="71"/>
      <c r="J322" s="141"/>
      <c r="K322" s="140"/>
    </row>
    <row r="323" spans="3:11" ht="16.5">
      <c r="C323" s="71"/>
      <c r="J323" s="141"/>
      <c r="K323" s="140"/>
    </row>
    <row r="324" spans="3:11" ht="16.5">
      <c r="C324" s="71"/>
      <c r="J324" s="141"/>
      <c r="K324" s="140"/>
    </row>
    <row r="325" spans="3:11" ht="16.5">
      <c r="C325" s="71"/>
      <c r="J325" s="141"/>
      <c r="K325" s="140"/>
    </row>
    <row r="326" spans="3:11" ht="16.5">
      <c r="C326" s="71"/>
      <c r="J326" s="141"/>
      <c r="K326" s="140"/>
    </row>
    <row r="327" spans="3:11" ht="16.5">
      <c r="C327" s="71"/>
      <c r="J327" s="141"/>
      <c r="K327" s="140"/>
    </row>
    <row r="328" spans="3:11" ht="16.5">
      <c r="C328" s="71"/>
      <c r="J328" s="141"/>
      <c r="K328" s="140"/>
    </row>
    <row r="329" spans="3:11" ht="16.5">
      <c r="C329" s="71"/>
      <c r="J329" s="141"/>
      <c r="K329" s="140"/>
    </row>
    <row r="330" spans="3:11" ht="16.5">
      <c r="C330" s="71"/>
      <c r="J330" s="141"/>
      <c r="K330" s="140"/>
    </row>
    <row r="331" spans="3:11" ht="16.5">
      <c r="C331" s="71"/>
      <c r="J331" s="141"/>
      <c r="K331" s="140"/>
    </row>
    <row r="332" spans="3:11" ht="16.5">
      <c r="C332" s="71"/>
      <c r="J332" s="141"/>
      <c r="K332" s="140"/>
    </row>
    <row r="333" spans="3:11" ht="16.5">
      <c r="C333" s="71"/>
      <c r="J333" s="141"/>
      <c r="K333" s="140"/>
    </row>
    <row r="334" spans="3:11" ht="16.5">
      <c r="C334" s="71"/>
      <c r="J334" s="141"/>
      <c r="K334" s="140"/>
    </row>
    <row r="335" spans="3:11" ht="16.5">
      <c r="C335" s="71"/>
      <c r="J335" s="141"/>
      <c r="K335" s="140"/>
    </row>
    <row r="336" spans="3:11" ht="16.5">
      <c r="C336" s="71"/>
      <c r="J336" s="141"/>
      <c r="K336" s="140"/>
    </row>
    <row r="337" spans="3:11" ht="16.5">
      <c r="C337" s="71"/>
      <c r="J337" s="141"/>
      <c r="K337" s="140"/>
    </row>
    <row r="338" spans="3:11" ht="16.5">
      <c r="C338" s="71"/>
      <c r="J338" s="141"/>
      <c r="K338" s="140"/>
    </row>
    <row r="339" spans="3:11" ht="16.5">
      <c r="C339" s="71"/>
      <c r="J339" s="141"/>
      <c r="K339" s="140"/>
    </row>
    <row r="340" spans="3:11" ht="16.5">
      <c r="C340" s="71"/>
      <c r="J340" s="141"/>
      <c r="K340" s="140"/>
    </row>
    <row r="341" spans="3:11" ht="16.5">
      <c r="C341" s="71"/>
      <c r="J341" s="141"/>
      <c r="K341" s="140"/>
    </row>
    <row r="342" spans="3:11" ht="16.5">
      <c r="C342" s="71"/>
      <c r="J342" s="141"/>
      <c r="K342" s="140"/>
    </row>
    <row r="343" spans="3:11" ht="16.5">
      <c r="C343" s="71"/>
      <c r="J343" s="141"/>
      <c r="K343" s="140"/>
    </row>
    <row r="344" spans="3:11" ht="16.5">
      <c r="C344" s="71"/>
      <c r="J344" s="141"/>
      <c r="K344" s="140"/>
    </row>
    <row r="345" spans="3:11" ht="16.5">
      <c r="C345" s="71"/>
      <c r="J345" s="141"/>
      <c r="K345" s="140"/>
    </row>
    <row r="346" spans="3:11" ht="16.5">
      <c r="C346" s="71"/>
      <c r="J346" s="141"/>
      <c r="K346" s="140"/>
    </row>
    <row r="347" spans="3:11" ht="16.5">
      <c r="C347" s="71"/>
      <c r="J347" s="141"/>
      <c r="K347" s="140"/>
    </row>
    <row r="348" ht="16.5">
      <c r="C348" s="71"/>
    </row>
    <row r="349" ht="16.5">
      <c r="C349" s="71"/>
    </row>
    <row r="350" ht="16.5">
      <c r="C350" s="71"/>
    </row>
    <row r="351" ht="16.5">
      <c r="C351" s="71"/>
    </row>
    <row r="352" ht="16.5">
      <c r="C352" s="71"/>
    </row>
    <row r="353" ht="16.5">
      <c r="C353" s="71"/>
    </row>
    <row r="354" ht="16.5">
      <c r="C354" s="71"/>
    </row>
    <row r="355" ht="16.5">
      <c r="C355" s="71"/>
    </row>
    <row r="356" ht="16.5">
      <c r="C356" s="71"/>
    </row>
    <row r="357" ht="16.5">
      <c r="C357" s="71"/>
    </row>
    <row r="358" ht="16.5">
      <c r="C358" s="71"/>
    </row>
    <row r="359" ht="16.5">
      <c r="C359" s="71"/>
    </row>
    <row r="360" ht="16.5">
      <c r="C360" s="71"/>
    </row>
    <row r="361" ht="16.5">
      <c r="C361" s="71"/>
    </row>
    <row r="362" ht="16.5">
      <c r="C362" s="71"/>
    </row>
    <row r="363" ht="16.5">
      <c r="C363" s="71"/>
    </row>
    <row r="364" ht="16.5">
      <c r="C364" s="71"/>
    </row>
    <row r="365" ht="16.5">
      <c r="C365" s="71"/>
    </row>
    <row r="366" ht="16.5">
      <c r="C366" s="71"/>
    </row>
    <row r="367" ht="16.5">
      <c r="C367" s="71"/>
    </row>
    <row r="368" ht="16.5">
      <c r="C368" s="71"/>
    </row>
    <row r="369" ht="16.5">
      <c r="C369" s="71"/>
    </row>
    <row r="370" ht="16.5">
      <c r="C370" s="71"/>
    </row>
    <row r="371" ht="16.5">
      <c r="C371" s="71"/>
    </row>
    <row r="372" ht="16.5">
      <c r="C372" s="71"/>
    </row>
    <row r="373" ht="16.5">
      <c r="C373" s="71"/>
    </row>
    <row r="374" ht="16.5">
      <c r="C374" s="71"/>
    </row>
    <row r="375" ht="16.5">
      <c r="C375" s="71"/>
    </row>
    <row r="376" ht="16.5">
      <c r="C376" s="71"/>
    </row>
    <row r="377" ht="16.5">
      <c r="C377" s="71"/>
    </row>
    <row r="378" ht="16.5">
      <c r="C378" s="71"/>
    </row>
    <row r="379" ht="16.5">
      <c r="C379" s="71"/>
    </row>
    <row r="380" ht="16.5">
      <c r="C380" s="71"/>
    </row>
    <row r="381" ht="16.5">
      <c r="C381" s="71"/>
    </row>
    <row r="382" ht="16.5">
      <c r="C382" s="71"/>
    </row>
    <row r="383" ht="16.5">
      <c r="C383" s="71"/>
    </row>
    <row r="384" ht="16.5">
      <c r="C384" s="71"/>
    </row>
    <row r="385" ht="16.5">
      <c r="C385" s="71"/>
    </row>
    <row r="386" ht="16.5">
      <c r="C386" s="71"/>
    </row>
    <row r="387" ht="16.5">
      <c r="C387" s="71"/>
    </row>
    <row r="388" ht="16.5">
      <c r="C388" s="71"/>
    </row>
    <row r="389" ht="16.5">
      <c r="C389" s="71"/>
    </row>
    <row r="390" ht="16.5">
      <c r="C390" s="71"/>
    </row>
    <row r="391" ht="16.5">
      <c r="C391" s="71"/>
    </row>
    <row r="392" ht="16.5">
      <c r="C392" s="71"/>
    </row>
    <row r="393" ht="16.5">
      <c r="C393" s="71"/>
    </row>
    <row r="394" ht="16.5">
      <c r="C394" s="71"/>
    </row>
    <row r="395" ht="16.5">
      <c r="C395" s="71"/>
    </row>
    <row r="396" ht="16.5">
      <c r="C396" s="71"/>
    </row>
    <row r="397" ht="16.5">
      <c r="C397" s="71"/>
    </row>
    <row r="398" ht="16.5">
      <c r="C398" s="71"/>
    </row>
    <row r="399" ht="16.5">
      <c r="C399" s="71"/>
    </row>
    <row r="400" ht="16.5">
      <c r="C400" s="71"/>
    </row>
    <row r="401" ht="16.5">
      <c r="C401" s="71"/>
    </row>
    <row r="402" ht="16.5">
      <c r="C402" s="71"/>
    </row>
    <row r="403" ht="16.5">
      <c r="C403" s="71"/>
    </row>
    <row r="404" ht="16.5">
      <c r="C404" s="71"/>
    </row>
    <row r="405" ht="16.5">
      <c r="C405" s="71"/>
    </row>
    <row r="406" ht="16.5">
      <c r="C406" s="71"/>
    </row>
    <row r="407" ht="16.5">
      <c r="C407" s="71"/>
    </row>
    <row r="408" ht="16.5">
      <c r="C408" s="71"/>
    </row>
    <row r="409" ht="16.5">
      <c r="C409" s="71"/>
    </row>
    <row r="410" ht="16.5">
      <c r="C410" s="71"/>
    </row>
    <row r="411" ht="16.5">
      <c r="C411" s="71"/>
    </row>
    <row r="412" ht="16.5">
      <c r="C412" s="71"/>
    </row>
    <row r="413" ht="16.5">
      <c r="C413" s="71"/>
    </row>
    <row r="414" ht="16.5">
      <c r="C414" s="71"/>
    </row>
    <row r="415" ht="16.5">
      <c r="C415" s="71"/>
    </row>
    <row r="416" ht="16.5">
      <c r="C416" s="71"/>
    </row>
    <row r="417" ht="16.5">
      <c r="C417" s="71"/>
    </row>
    <row r="418" ht="16.5">
      <c r="C418" s="71"/>
    </row>
    <row r="419" ht="16.5">
      <c r="C419" s="71"/>
    </row>
    <row r="420" ht="16.5">
      <c r="C420" s="71"/>
    </row>
    <row r="421" ht="16.5">
      <c r="C421" s="71"/>
    </row>
    <row r="422" ht="16.5">
      <c r="C422" s="71"/>
    </row>
    <row r="423" ht="16.5">
      <c r="C423" s="71"/>
    </row>
    <row r="424" ht="16.5">
      <c r="C424" s="71"/>
    </row>
    <row r="425" ht="16.5">
      <c r="C425" s="71"/>
    </row>
    <row r="426" ht="16.5">
      <c r="C426" s="71"/>
    </row>
    <row r="427" ht="16.5">
      <c r="C427" s="71"/>
    </row>
    <row r="428" ht="16.5">
      <c r="C428" s="71"/>
    </row>
    <row r="429" ht="16.5">
      <c r="C429" s="71"/>
    </row>
    <row r="430" ht="16.5">
      <c r="C430" s="71"/>
    </row>
    <row r="431" ht="16.5">
      <c r="C431" s="71"/>
    </row>
    <row r="432" ht="16.5">
      <c r="C432" s="71"/>
    </row>
    <row r="433" ht="16.5">
      <c r="C433" s="71"/>
    </row>
    <row r="434" ht="16.5">
      <c r="C434" s="71"/>
    </row>
    <row r="435" ht="16.5">
      <c r="C435" s="71"/>
    </row>
    <row r="436" ht="16.5">
      <c r="C436" s="71"/>
    </row>
    <row r="437" ht="16.5">
      <c r="C437" s="71"/>
    </row>
    <row r="438" ht="16.5">
      <c r="C438" s="71"/>
    </row>
    <row r="439" ht="16.5">
      <c r="C439" s="71"/>
    </row>
    <row r="440" ht="16.5">
      <c r="C440" s="71"/>
    </row>
    <row r="441" ht="16.5">
      <c r="C441" s="71"/>
    </row>
    <row r="442" ht="16.5">
      <c r="C442" s="71"/>
    </row>
    <row r="443" ht="16.5">
      <c r="C443" s="71"/>
    </row>
    <row r="444" ht="16.5">
      <c r="C444" s="71"/>
    </row>
    <row r="445" ht="16.5">
      <c r="C445" s="71"/>
    </row>
    <row r="446" ht="16.5">
      <c r="C446" s="71"/>
    </row>
    <row r="447" ht="16.5">
      <c r="C447" s="71"/>
    </row>
    <row r="448" ht="16.5">
      <c r="C448" s="71"/>
    </row>
    <row r="449" ht="16.5">
      <c r="C449" s="71"/>
    </row>
    <row r="450" ht="16.5">
      <c r="C450" s="71"/>
    </row>
    <row r="451" ht="16.5">
      <c r="C451" s="71"/>
    </row>
    <row r="452" ht="16.5">
      <c r="C452" s="71"/>
    </row>
    <row r="453" ht="16.5">
      <c r="C453" s="71"/>
    </row>
    <row r="454" ht="16.5">
      <c r="C454" s="71"/>
    </row>
    <row r="455" ht="16.5">
      <c r="C455" s="71"/>
    </row>
    <row r="456" ht="16.5">
      <c r="C456" s="71"/>
    </row>
    <row r="457" ht="16.5">
      <c r="C457" s="71"/>
    </row>
    <row r="458" ht="16.5">
      <c r="C458" s="71"/>
    </row>
    <row r="459" ht="16.5">
      <c r="C459" s="71"/>
    </row>
    <row r="460" ht="16.5">
      <c r="C460" s="71"/>
    </row>
    <row r="461" ht="16.5">
      <c r="C461" s="71"/>
    </row>
    <row r="462" ht="16.5">
      <c r="C462" s="71"/>
    </row>
    <row r="463" ht="16.5">
      <c r="C463" s="71"/>
    </row>
    <row r="464" ht="16.5">
      <c r="C464" s="71"/>
    </row>
    <row r="465" ht="16.5">
      <c r="C465" s="71"/>
    </row>
    <row r="466" ht="16.5">
      <c r="C466" s="71"/>
    </row>
    <row r="467" ht="16.5">
      <c r="C467" s="71"/>
    </row>
    <row r="468" ht="16.5">
      <c r="C468" s="71"/>
    </row>
    <row r="469" ht="16.5">
      <c r="C469" s="71"/>
    </row>
    <row r="470" ht="16.5">
      <c r="C470" s="71"/>
    </row>
    <row r="471" ht="16.5">
      <c r="C471" s="71"/>
    </row>
    <row r="472" ht="16.5">
      <c r="C472" s="71"/>
    </row>
    <row r="473" ht="16.5">
      <c r="C473" s="71"/>
    </row>
    <row r="474" ht="16.5">
      <c r="C474" s="71"/>
    </row>
    <row r="475" ht="16.5">
      <c r="C475" s="71"/>
    </row>
    <row r="476" ht="16.5">
      <c r="C476" s="71"/>
    </row>
    <row r="477" ht="16.5">
      <c r="C477" s="71"/>
    </row>
    <row r="478" ht="16.5">
      <c r="C478" s="71"/>
    </row>
    <row r="479" ht="16.5">
      <c r="C479" s="71"/>
    </row>
    <row r="480" ht="16.5">
      <c r="C480" s="71"/>
    </row>
    <row r="481" ht="16.5">
      <c r="C481" s="71"/>
    </row>
    <row r="482" ht="16.5">
      <c r="C482" s="71"/>
    </row>
    <row r="483" ht="16.5">
      <c r="C483" s="71"/>
    </row>
    <row r="484" ht="16.5">
      <c r="C484" s="71"/>
    </row>
    <row r="485" ht="16.5">
      <c r="C485" s="71"/>
    </row>
    <row r="486" ht="16.5">
      <c r="C486" s="71"/>
    </row>
    <row r="487" ht="16.5">
      <c r="C487" s="71"/>
    </row>
    <row r="488" ht="16.5">
      <c r="C488" s="71"/>
    </row>
    <row r="489" ht="16.5">
      <c r="C489" s="71"/>
    </row>
    <row r="490" ht="16.5">
      <c r="C490" s="71"/>
    </row>
    <row r="491" ht="16.5">
      <c r="C491" s="71"/>
    </row>
    <row r="492" ht="16.5">
      <c r="C492" s="71"/>
    </row>
    <row r="493" ht="16.5">
      <c r="C493" s="71"/>
    </row>
    <row r="494" ht="16.5">
      <c r="C494" s="71"/>
    </row>
    <row r="495" ht="16.5">
      <c r="C495" s="71"/>
    </row>
    <row r="496" ht="16.5">
      <c r="C496" s="71"/>
    </row>
    <row r="497" ht="16.5">
      <c r="C497" s="71"/>
    </row>
    <row r="498" ht="16.5">
      <c r="C498" s="71"/>
    </row>
    <row r="499" ht="16.5">
      <c r="C499" s="71"/>
    </row>
    <row r="500" ht="16.5">
      <c r="C500" s="71"/>
    </row>
    <row r="501" ht="16.5">
      <c r="C501" s="71"/>
    </row>
    <row r="502" ht="16.5">
      <c r="C502" s="71"/>
    </row>
    <row r="503" ht="16.5">
      <c r="C503" s="71"/>
    </row>
    <row r="504" ht="16.5">
      <c r="C504" s="71"/>
    </row>
    <row r="505" ht="16.5">
      <c r="C505" s="71"/>
    </row>
    <row r="506" ht="16.5">
      <c r="C506" s="71"/>
    </row>
    <row r="507" ht="16.5">
      <c r="C507" s="71"/>
    </row>
    <row r="508" ht="16.5">
      <c r="C508" s="71"/>
    </row>
    <row r="509" ht="16.5">
      <c r="C509" s="71"/>
    </row>
    <row r="510" ht="16.5">
      <c r="C510" s="71"/>
    </row>
    <row r="511" ht="16.5">
      <c r="C511" s="71"/>
    </row>
    <row r="512" ht="16.5">
      <c r="C512" s="71"/>
    </row>
    <row r="513" ht="16.5">
      <c r="C513" s="71"/>
    </row>
    <row r="514" ht="16.5">
      <c r="C514" s="71"/>
    </row>
    <row r="515" ht="16.5">
      <c r="C515" s="71"/>
    </row>
    <row r="516" ht="16.5">
      <c r="C516" s="71"/>
    </row>
    <row r="517" ht="16.5">
      <c r="C517" s="71"/>
    </row>
    <row r="518" ht="16.5">
      <c r="C518" s="71"/>
    </row>
    <row r="519" ht="16.5">
      <c r="C519" s="71"/>
    </row>
    <row r="520" ht="16.5">
      <c r="C520" s="71"/>
    </row>
    <row r="521" ht="16.5">
      <c r="C521" s="71"/>
    </row>
    <row r="522" ht="16.5">
      <c r="C522" s="71"/>
    </row>
    <row r="523" ht="16.5">
      <c r="C523" s="71"/>
    </row>
    <row r="524" ht="16.5">
      <c r="C524" s="71"/>
    </row>
    <row r="525" ht="16.5">
      <c r="C525" s="71"/>
    </row>
    <row r="526" ht="16.5">
      <c r="C526" s="71"/>
    </row>
    <row r="527" ht="16.5">
      <c r="C527" s="71"/>
    </row>
    <row r="528" ht="16.5">
      <c r="C528" s="71"/>
    </row>
    <row r="529" ht="16.5">
      <c r="C529" s="71"/>
    </row>
    <row r="530" ht="16.5">
      <c r="C530" s="71"/>
    </row>
    <row r="531" ht="16.5">
      <c r="C531" s="71"/>
    </row>
    <row r="532" ht="16.5">
      <c r="C532" s="71"/>
    </row>
    <row r="533" ht="16.5">
      <c r="C533" s="71"/>
    </row>
    <row r="534" ht="16.5">
      <c r="C534" s="71"/>
    </row>
    <row r="535" ht="16.5">
      <c r="C535" s="71"/>
    </row>
    <row r="536" ht="16.5">
      <c r="C536" s="71"/>
    </row>
    <row r="537" ht="16.5">
      <c r="C537" s="71"/>
    </row>
    <row r="538" ht="16.5">
      <c r="C538" s="71"/>
    </row>
    <row r="539" ht="16.5">
      <c r="C539" s="71"/>
    </row>
    <row r="540" ht="16.5">
      <c r="C540" s="71"/>
    </row>
    <row r="541" ht="16.5">
      <c r="C541" s="71"/>
    </row>
    <row r="542" ht="16.5">
      <c r="C542" s="71"/>
    </row>
    <row r="543" ht="16.5">
      <c r="C543" s="71"/>
    </row>
    <row r="544" ht="16.5">
      <c r="C544" s="71"/>
    </row>
    <row r="545" ht="16.5">
      <c r="C545" s="71"/>
    </row>
    <row r="546" ht="16.5">
      <c r="C546" s="71"/>
    </row>
    <row r="547" ht="16.5">
      <c r="C547" s="71"/>
    </row>
    <row r="548" ht="16.5">
      <c r="C548" s="71"/>
    </row>
    <row r="549" ht="16.5">
      <c r="C549" s="71"/>
    </row>
    <row r="550" ht="16.5">
      <c r="C550" s="71"/>
    </row>
    <row r="551" ht="16.5">
      <c r="C551" s="71"/>
    </row>
    <row r="552" ht="16.5">
      <c r="C552" s="71"/>
    </row>
    <row r="553" ht="16.5">
      <c r="C553" s="71"/>
    </row>
    <row r="554" ht="16.5">
      <c r="C554" s="71"/>
    </row>
    <row r="555" ht="16.5">
      <c r="C555" s="71"/>
    </row>
    <row r="556" ht="16.5">
      <c r="C556" s="71"/>
    </row>
    <row r="557" ht="16.5">
      <c r="C557" s="71"/>
    </row>
    <row r="558" ht="16.5">
      <c r="C558" s="71"/>
    </row>
    <row r="559" ht="16.5">
      <c r="C559" s="71"/>
    </row>
    <row r="560" ht="16.5">
      <c r="C560" s="71"/>
    </row>
    <row r="561" ht="16.5">
      <c r="C561" s="71"/>
    </row>
    <row r="562" ht="16.5">
      <c r="C562" s="71"/>
    </row>
    <row r="563" ht="16.5">
      <c r="C563" s="71"/>
    </row>
    <row r="564" ht="16.5">
      <c r="C564" s="71"/>
    </row>
    <row r="565" ht="16.5">
      <c r="C565" s="71"/>
    </row>
    <row r="566" ht="16.5">
      <c r="C566" s="71"/>
    </row>
    <row r="567" ht="16.5">
      <c r="C567" s="71"/>
    </row>
    <row r="568" ht="16.5">
      <c r="C568" s="71"/>
    </row>
    <row r="569" ht="16.5">
      <c r="C569" s="71"/>
    </row>
    <row r="570" ht="16.5">
      <c r="C570" s="71"/>
    </row>
    <row r="571" ht="16.5">
      <c r="C571" s="71"/>
    </row>
    <row r="572" ht="16.5">
      <c r="C572" s="71"/>
    </row>
    <row r="573" ht="16.5">
      <c r="C573" s="71"/>
    </row>
    <row r="574" ht="16.5">
      <c r="C574" s="71"/>
    </row>
    <row r="575" ht="16.5">
      <c r="C575" s="71"/>
    </row>
    <row r="576" ht="16.5">
      <c r="C576" s="71"/>
    </row>
    <row r="577" ht="16.5">
      <c r="C577" s="71"/>
    </row>
    <row r="578" ht="16.5">
      <c r="C578" s="71"/>
    </row>
    <row r="579" ht="16.5">
      <c r="C579" s="71"/>
    </row>
    <row r="580" ht="16.5">
      <c r="C580" s="71"/>
    </row>
    <row r="581" ht="16.5">
      <c r="C581" s="71"/>
    </row>
    <row r="582" ht="16.5">
      <c r="C582" s="71"/>
    </row>
    <row r="583" ht="16.5">
      <c r="C583" s="71"/>
    </row>
    <row r="584" ht="16.5">
      <c r="C584" s="71"/>
    </row>
    <row r="585" ht="16.5">
      <c r="C585" s="71"/>
    </row>
    <row r="586" ht="16.5">
      <c r="C586" s="71"/>
    </row>
    <row r="587" ht="16.5">
      <c r="C587" s="71"/>
    </row>
    <row r="588" ht="16.5">
      <c r="C588" s="71"/>
    </row>
    <row r="589" ht="16.5">
      <c r="C589" s="71"/>
    </row>
    <row r="590" ht="16.5">
      <c r="C590" s="71"/>
    </row>
    <row r="591" ht="16.5">
      <c r="C591" s="71"/>
    </row>
    <row r="592" ht="16.5">
      <c r="C592" s="71"/>
    </row>
    <row r="593" ht="16.5">
      <c r="C593" s="71"/>
    </row>
    <row r="594" ht="16.5">
      <c r="C594" s="71"/>
    </row>
    <row r="595" ht="16.5">
      <c r="C595" s="71"/>
    </row>
    <row r="596" ht="16.5">
      <c r="C596" s="71"/>
    </row>
    <row r="597" ht="16.5">
      <c r="C597" s="71"/>
    </row>
    <row r="598" ht="16.5">
      <c r="C598" s="71"/>
    </row>
    <row r="599" ht="16.5">
      <c r="C599" s="71"/>
    </row>
    <row r="600" ht="16.5">
      <c r="C600" s="71"/>
    </row>
    <row r="601" ht="16.5">
      <c r="C601" s="71"/>
    </row>
    <row r="602" ht="16.5">
      <c r="C602" s="71"/>
    </row>
    <row r="603" ht="16.5">
      <c r="C603" s="71"/>
    </row>
    <row r="604" ht="16.5">
      <c r="C604" s="71"/>
    </row>
    <row r="605" ht="16.5">
      <c r="C605" s="71"/>
    </row>
    <row r="606" ht="16.5">
      <c r="C606" s="71"/>
    </row>
    <row r="607" ht="16.5">
      <c r="C607" s="71"/>
    </row>
    <row r="608" ht="16.5">
      <c r="C608" s="71"/>
    </row>
    <row r="609" ht="16.5">
      <c r="C609" s="71"/>
    </row>
    <row r="610" ht="16.5">
      <c r="C610" s="71"/>
    </row>
    <row r="611" ht="16.5">
      <c r="C611" s="71"/>
    </row>
    <row r="612" ht="16.5">
      <c r="C612" s="71"/>
    </row>
    <row r="613" ht="16.5">
      <c r="C613" s="71"/>
    </row>
    <row r="614" ht="16.5">
      <c r="C614" s="71"/>
    </row>
    <row r="615" ht="16.5">
      <c r="C615" s="71"/>
    </row>
    <row r="616" ht="16.5">
      <c r="C616" s="71"/>
    </row>
    <row r="617" ht="16.5">
      <c r="C617" s="71"/>
    </row>
    <row r="618" ht="16.5">
      <c r="C618" s="71"/>
    </row>
    <row r="619" ht="16.5">
      <c r="C619" s="71"/>
    </row>
    <row r="620" ht="16.5">
      <c r="C620" s="71"/>
    </row>
    <row r="621" ht="16.5">
      <c r="C621" s="71"/>
    </row>
    <row r="622" ht="16.5">
      <c r="C622" s="71"/>
    </row>
    <row r="623" ht="16.5">
      <c r="C623" s="71"/>
    </row>
    <row r="624" ht="16.5">
      <c r="C624" s="71"/>
    </row>
    <row r="625" ht="16.5">
      <c r="C625" s="71"/>
    </row>
    <row r="626" ht="16.5">
      <c r="C626" s="71"/>
    </row>
    <row r="627" ht="16.5">
      <c r="C627" s="71"/>
    </row>
    <row r="628" ht="16.5">
      <c r="C628" s="71"/>
    </row>
    <row r="629" ht="16.5">
      <c r="C629" s="71"/>
    </row>
    <row r="630" ht="16.5">
      <c r="C630" s="71"/>
    </row>
    <row r="631" ht="16.5">
      <c r="C631" s="71"/>
    </row>
    <row r="632" ht="16.5">
      <c r="C632" s="71"/>
    </row>
    <row r="633" ht="16.5">
      <c r="C633" s="71"/>
    </row>
    <row r="634" ht="16.5">
      <c r="C634" s="71"/>
    </row>
    <row r="635" ht="16.5">
      <c r="C635" s="71"/>
    </row>
  </sheetData>
  <sheetProtection/>
  <mergeCells count="4">
    <mergeCell ref="B1:D1"/>
    <mergeCell ref="A2:I2"/>
    <mergeCell ref="A5:I5"/>
    <mergeCell ref="A188:I188"/>
  </mergeCells>
  <hyperlinks>
    <hyperlink ref="B2" location="íNDICE!A1" display="Volver al índice"/>
    <hyperlink ref="B1" location="íNDICE!A1" display="Volver al índice"/>
  </hyperlinks>
  <printOptions/>
  <pageMargins left="0.75" right="0.75" top="1" bottom="1" header="0" footer="0"/>
  <pageSetup horizontalDpi="600" verticalDpi="600" orientation="portrait" paperSize="9" scale="77" r:id="rId2"/>
  <rowBreaks count="3" manualBreakCount="3">
    <brk id="44" max="255" man="1"/>
    <brk id="102" max="255" man="1"/>
    <brk id="13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22" customWidth="1"/>
    <col min="2" max="3" width="6.421875" style="117" customWidth="1"/>
    <col min="4" max="4" width="8.00390625" style="117" bestFit="1" customWidth="1"/>
    <col min="5" max="6" width="6.7109375" style="117" bestFit="1" customWidth="1"/>
    <col min="7" max="7" width="11.421875" style="117" hidden="1" customWidth="1"/>
    <col min="8" max="8" width="6.57421875" style="117" hidden="1" customWidth="1"/>
    <col min="9" max="9" width="7.140625" style="117" hidden="1" customWidth="1"/>
    <col min="10" max="10" width="8.28125" style="117" hidden="1" customWidth="1"/>
    <col min="11" max="11" width="9.421875" style="117" hidden="1" customWidth="1"/>
    <col min="12" max="12" width="1.8515625" style="22" hidden="1" customWidth="1"/>
    <col min="13" max="13" width="11.421875" style="22" customWidth="1"/>
    <col min="14" max="16384" width="11.421875" style="22" customWidth="1"/>
  </cols>
  <sheetData>
    <row r="1" spans="2:4" ht="89.25" customHeight="1">
      <c r="B1" s="342" t="s">
        <v>0</v>
      </c>
      <c r="C1" s="342"/>
      <c r="D1" s="342"/>
    </row>
    <row r="2" spans="2:4" ht="32.25" customHeight="1">
      <c r="B2" s="224"/>
      <c r="C2" s="224"/>
      <c r="D2" s="224"/>
    </row>
    <row r="3" spans="2:11" ht="18">
      <c r="B3" s="220"/>
      <c r="C3" s="220"/>
      <c r="D3" s="220"/>
      <c r="E3" s="390" t="s">
        <v>42</v>
      </c>
      <c r="F3" s="390"/>
      <c r="G3" s="220"/>
      <c r="H3" s="220"/>
      <c r="I3" s="220"/>
      <c r="J3" s="220"/>
      <c r="K3" s="220"/>
    </row>
    <row r="5" spans="1:17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" customFormat="1" ht="18">
      <c r="A6" s="391" t="s">
        <v>299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</row>
    <row r="7" s="1" customFormat="1" ht="15" thickBot="1"/>
    <row r="8" spans="2:17" s="1" customFormat="1" ht="14.25">
      <c r="B8" s="392" t="s">
        <v>79</v>
      </c>
      <c r="C8" s="393"/>
      <c r="D8" s="394"/>
      <c r="E8" s="392" t="s">
        <v>80</v>
      </c>
      <c r="F8" s="395"/>
      <c r="G8" s="396"/>
      <c r="H8" s="396"/>
      <c r="I8" s="396"/>
      <c r="J8" s="396"/>
      <c r="K8" s="396"/>
      <c r="L8" s="396"/>
      <c r="M8" s="394"/>
      <c r="N8" s="392" t="s">
        <v>14</v>
      </c>
      <c r="O8" s="393"/>
      <c r="P8" s="394"/>
      <c r="Q8" s="227" t="s">
        <v>17</v>
      </c>
    </row>
    <row r="9" spans="2:17" s="1" customFormat="1" ht="15" thickBot="1">
      <c r="B9" s="228" t="s">
        <v>58</v>
      </c>
      <c r="C9" s="229" t="s">
        <v>59</v>
      </c>
      <c r="D9" s="230" t="s">
        <v>60</v>
      </c>
      <c r="E9" s="228" t="s">
        <v>58</v>
      </c>
      <c r="F9" s="229" t="s">
        <v>59</v>
      </c>
      <c r="G9" s="229" t="s">
        <v>46</v>
      </c>
      <c r="H9" s="229" t="s">
        <v>47</v>
      </c>
      <c r="I9" s="229"/>
      <c r="J9" s="229" t="s">
        <v>46</v>
      </c>
      <c r="K9" s="229" t="s">
        <v>47</v>
      </c>
      <c r="L9" s="229"/>
      <c r="M9" s="230" t="s">
        <v>60</v>
      </c>
      <c r="N9" s="228" t="s">
        <v>58</v>
      </c>
      <c r="O9" s="229" t="s">
        <v>59</v>
      </c>
      <c r="P9" s="230" t="s">
        <v>60</v>
      </c>
      <c r="Q9" s="231"/>
    </row>
    <row r="10" spans="1:17" s="1" customFormat="1" ht="14.25">
      <c r="A10" s="232" t="s">
        <v>93</v>
      </c>
      <c r="B10" s="144"/>
      <c r="C10" s="309">
        <v>1</v>
      </c>
      <c r="D10" s="310">
        <f>SUM(B10:C10)</f>
        <v>1</v>
      </c>
      <c r="E10" s="144"/>
      <c r="F10" s="144">
        <v>1</v>
      </c>
      <c r="G10" s="144">
        <f aca="true" t="shared" si="0" ref="G10:G32">SUM(E10:F10)</f>
        <v>1</v>
      </c>
      <c r="H10" s="144"/>
      <c r="I10" s="144"/>
      <c r="J10" s="311"/>
      <c r="K10" s="312">
        <f aca="true" t="shared" si="1" ref="K10:K42">SUM(D10,G10,J10)</f>
        <v>2</v>
      </c>
      <c r="L10" s="144"/>
      <c r="M10" s="313">
        <f>SUM(E10,F10)</f>
        <v>1</v>
      </c>
      <c r="N10" s="144"/>
      <c r="O10" s="144"/>
      <c r="P10" s="313">
        <f>SUM(N10,O10)</f>
        <v>0</v>
      </c>
      <c r="Q10" s="233">
        <f>SUM(D10,M10,P10)</f>
        <v>2</v>
      </c>
    </row>
    <row r="11" spans="1:17" s="1" customFormat="1" ht="14.25">
      <c r="A11" s="234" t="s">
        <v>94</v>
      </c>
      <c r="B11" s="144">
        <v>44</v>
      </c>
      <c r="C11" s="144">
        <v>34</v>
      </c>
      <c r="D11" s="313">
        <f aca="true" t="shared" si="2" ref="D11:D74">SUM(B11:C11)</f>
        <v>78</v>
      </c>
      <c r="E11" s="144">
        <v>11</v>
      </c>
      <c r="F11" s="144">
        <v>9</v>
      </c>
      <c r="G11" s="144">
        <f t="shared" si="0"/>
        <v>20</v>
      </c>
      <c r="H11" s="144">
        <v>5</v>
      </c>
      <c r="I11" s="144">
        <v>5</v>
      </c>
      <c r="J11" s="144">
        <f aca="true" t="shared" si="3" ref="J11:J42">SUM(H11:I11)</f>
        <v>10</v>
      </c>
      <c r="K11" s="312">
        <f t="shared" si="1"/>
        <v>108</v>
      </c>
      <c r="L11" s="144"/>
      <c r="M11" s="313">
        <f aca="true" t="shared" si="4" ref="M11:M74">SUM(E11,F11)</f>
        <v>20</v>
      </c>
      <c r="N11" s="144">
        <v>4</v>
      </c>
      <c r="O11" s="144">
        <v>6</v>
      </c>
      <c r="P11" s="313">
        <f aca="true" t="shared" si="5" ref="P11:P74">SUM(N11,O11)</f>
        <v>10</v>
      </c>
      <c r="Q11" s="233">
        <f aca="true" t="shared" si="6" ref="Q11:Q74">SUM(D11,M11,P11)</f>
        <v>108</v>
      </c>
    </row>
    <row r="12" spans="1:17" s="1" customFormat="1" ht="14.25">
      <c r="A12" s="234" t="s">
        <v>95</v>
      </c>
      <c r="B12" s="144">
        <v>2</v>
      </c>
      <c r="C12" s="144">
        <v>3</v>
      </c>
      <c r="D12" s="313">
        <f t="shared" si="2"/>
        <v>5</v>
      </c>
      <c r="E12" s="144">
        <v>2</v>
      </c>
      <c r="F12" s="144"/>
      <c r="G12" s="144">
        <f t="shared" si="0"/>
        <v>2</v>
      </c>
      <c r="H12" s="144">
        <v>0</v>
      </c>
      <c r="I12" s="144">
        <v>0</v>
      </c>
      <c r="J12" s="144">
        <f t="shared" si="3"/>
        <v>0</v>
      </c>
      <c r="K12" s="312">
        <f t="shared" si="1"/>
        <v>7</v>
      </c>
      <c r="L12" s="144"/>
      <c r="M12" s="313">
        <f t="shared" si="4"/>
        <v>2</v>
      </c>
      <c r="N12" s="144"/>
      <c r="O12" s="144">
        <v>1</v>
      </c>
      <c r="P12" s="313">
        <f t="shared" si="5"/>
        <v>1</v>
      </c>
      <c r="Q12" s="233">
        <f t="shared" si="6"/>
        <v>8</v>
      </c>
    </row>
    <row r="13" spans="1:17" s="1" customFormat="1" ht="14.25">
      <c r="A13" s="234" t="s">
        <v>96</v>
      </c>
      <c r="B13" s="144">
        <v>83</v>
      </c>
      <c r="C13" s="144">
        <v>80</v>
      </c>
      <c r="D13" s="313">
        <f t="shared" si="2"/>
        <v>163</v>
      </c>
      <c r="E13" s="144">
        <v>48</v>
      </c>
      <c r="F13" s="144">
        <v>35</v>
      </c>
      <c r="G13" s="144">
        <f t="shared" si="0"/>
        <v>83</v>
      </c>
      <c r="H13" s="144">
        <v>12</v>
      </c>
      <c r="I13" s="144">
        <v>7</v>
      </c>
      <c r="J13" s="144">
        <f t="shared" si="3"/>
        <v>19</v>
      </c>
      <c r="K13" s="312">
        <f t="shared" si="1"/>
        <v>265</v>
      </c>
      <c r="L13" s="144"/>
      <c r="M13" s="313">
        <f t="shared" si="4"/>
        <v>83</v>
      </c>
      <c r="N13" s="144">
        <v>13</v>
      </c>
      <c r="O13" s="144">
        <v>19</v>
      </c>
      <c r="P13" s="313">
        <f t="shared" si="5"/>
        <v>32</v>
      </c>
      <c r="Q13" s="233">
        <f t="shared" si="6"/>
        <v>278</v>
      </c>
    </row>
    <row r="14" spans="1:17" s="1" customFormat="1" ht="14.25">
      <c r="A14" s="234" t="s">
        <v>97</v>
      </c>
      <c r="B14" s="144">
        <v>2997</v>
      </c>
      <c r="C14" s="144">
        <v>2633</v>
      </c>
      <c r="D14" s="313">
        <f t="shared" si="2"/>
        <v>5630</v>
      </c>
      <c r="E14" s="144">
        <v>1058</v>
      </c>
      <c r="F14" s="144">
        <v>946</v>
      </c>
      <c r="G14" s="144">
        <f t="shared" si="0"/>
        <v>2004</v>
      </c>
      <c r="H14" s="144">
        <v>572</v>
      </c>
      <c r="I14" s="144">
        <v>562</v>
      </c>
      <c r="J14" s="144">
        <f t="shared" si="3"/>
        <v>1134</v>
      </c>
      <c r="K14" s="312">
        <f t="shared" si="1"/>
        <v>8768</v>
      </c>
      <c r="L14" s="144"/>
      <c r="M14" s="313">
        <f t="shared" si="4"/>
        <v>2004</v>
      </c>
      <c r="N14" s="144">
        <v>679</v>
      </c>
      <c r="O14" s="144">
        <v>676</v>
      </c>
      <c r="P14" s="313">
        <f t="shared" si="5"/>
        <v>1355</v>
      </c>
      <c r="Q14" s="233">
        <f t="shared" si="6"/>
        <v>8989</v>
      </c>
    </row>
    <row r="15" spans="1:17" s="1" customFormat="1" ht="14.25">
      <c r="A15" s="234" t="s">
        <v>98</v>
      </c>
      <c r="B15" s="144">
        <v>1133</v>
      </c>
      <c r="C15" s="144">
        <v>942</v>
      </c>
      <c r="D15" s="313">
        <f t="shared" si="2"/>
        <v>2075</v>
      </c>
      <c r="E15" s="144">
        <v>503</v>
      </c>
      <c r="F15" s="144">
        <v>488</v>
      </c>
      <c r="G15" s="144">
        <f t="shared" si="0"/>
        <v>991</v>
      </c>
      <c r="H15" s="144">
        <v>195</v>
      </c>
      <c r="I15" s="144">
        <v>193</v>
      </c>
      <c r="J15" s="144">
        <f t="shared" si="3"/>
        <v>388</v>
      </c>
      <c r="K15" s="312">
        <f t="shared" si="1"/>
        <v>3454</v>
      </c>
      <c r="L15" s="144"/>
      <c r="M15" s="313">
        <f t="shared" si="4"/>
        <v>991</v>
      </c>
      <c r="N15" s="144">
        <v>269</v>
      </c>
      <c r="O15" s="144">
        <v>264</v>
      </c>
      <c r="P15" s="313">
        <f t="shared" si="5"/>
        <v>533</v>
      </c>
      <c r="Q15" s="233">
        <f t="shared" si="6"/>
        <v>3599</v>
      </c>
    </row>
    <row r="16" spans="1:17" s="1" customFormat="1" ht="14.25">
      <c r="A16" s="234" t="s">
        <v>99</v>
      </c>
      <c r="B16" s="144">
        <v>2457</v>
      </c>
      <c r="C16" s="144">
        <v>1983</v>
      </c>
      <c r="D16" s="313">
        <f t="shared" si="2"/>
        <v>4440</v>
      </c>
      <c r="E16" s="144">
        <v>893</v>
      </c>
      <c r="F16" s="144">
        <v>815</v>
      </c>
      <c r="G16" s="144">
        <f t="shared" si="0"/>
        <v>1708</v>
      </c>
      <c r="H16" s="144">
        <v>495</v>
      </c>
      <c r="I16" s="144">
        <v>551</v>
      </c>
      <c r="J16" s="144">
        <f t="shared" si="3"/>
        <v>1046</v>
      </c>
      <c r="K16" s="312">
        <f t="shared" si="1"/>
        <v>7194</v>
      </c>
      <c r="L16" s="144"/>
      <c r="M16" s="313">
        <f t="shared" si="4"/>
        <v>1708</v>
      </c>
      <c r="N16" s="144">
        <v>610</v>
      </c>
      <c r="O16" s="144">
        <v>657</v>
      </c>
      <c r="P16" s="313">
        <f t="shared" si="5"/>
        <v>1267</v>
      </c>
      <c r="Q16" s="233">
        <f t="shared" si="6"/>
        <v>7415</v>
      </c>
    </row>
    <row r="17" spans="1:17" s="1" customFormat="1" ht="14.25">
      <c r="A17" s="234" t="s">
        <v>100</v>
      </c>
      <c r="B17" s="144">
        <v>39</v>
      </c>
      <c r="C17" s="144">
        <v>25</v>
      </c>
      <c r="D17" s="313">
        <f t="shared" si="2"/>
        <v>64</v>
      </c>
      <c r="E17" s="144">
        <v>21</v>
      </c>
      <c r="F17" s="144">
        <v>12</v>
      </c>
      <c r="G17" s="144">
        <f t="shared" si="0"/>
        <v>33</v>
      </c>
      <c r="H17" s="144">
        <v>2</v>
      </c>
      <c r="I17" s="144">
        <v>4</v>
      </c>
      <c r="J17" s="144">
        <f t="shared" si="3"/>
        <v>6</v>
      </c>
      <c r="K17" s="312">
        <f t="shared" si="1"/>
        <v>103</v>
      </c>
      <c r="L17" s="144"/>
      <c r="M17" s="313">
        <f t="shared" si="4"/>
        <v>33</v>
      </c>
      <c r="N17" s="144">
        <v>2</v>
      </c>
      <c r="O17" s="144">
        <v>8</v>
      </c>
      <c r="P17" s="313">
        <f t="shared" si="5"/>
        <v>10</v>
      </c>
      <c r="Q17" s="233">
        <f t="shared" si="6"/>
        <v>107</v>
      </c>
    </row>
    <row r="18" spans="1:17" s="1" customFormat="1" ht="14.25">
      <c r="A18" s="234" t="s">
        <v>101</v>
      </c>
      <c r="B18" s="144">
        <v>197</v>
      </c>
      <c r="C18" s="144">
        <v>171</v>
      </c>
      <c r="D18" s="313">
        <f t="shared" si="2"/>
        <v>368</v>
      </c>
      <c r="E18" s="144">
        <v>86</v>
      </c>
      <c r="F18" s="144">
        <v>85</v>
      </c>
      <c r="G18" s="144">
        <f t="shared" si="0"/>
        <v>171</v>
      </c>
      <c r="H18" s="144">
        <v>28</v>
      </c>
      <c r="I18" s="144">
        <v>32</v>
      </c>
      <c r="J18" s="144">
        <f t="shared" si="3"/>
        <v>60</v>
      </c>
      <c r="K18" s="312">
        <f t="shared" si="1"/>
        <v>599</v>
      </c>
      <c r="L18" s="144"/>
      <c r="M18" s="313">
        <f t="shared" si="4"/>
        <v>171</v>
      </c>
      <c r="N18" s="144">
        <v>46</v>
      </c>
      <c r="O18" s="144">
        <v>44</v>
      </c>
      <c r="P18" s="313">
        <f t="shared" si="5"/>
        <v>90</v>
      </c>
      <c r="Q18" s="233">
        <f t="shared" si="6"/>
        <v>629</v>
      </c>
    </row>
    <row r="19" spans="1:17" s="1" customFormat="1" ht="14.25">
      <c r="A19" s="234" t="s">
        <v>102</v>
      </c>
      <c r="B19" s="144">
        <v>127</v>
      </c>
      <c r="C19" s="144">
        <v>105</v>
      </c>
      <c r="D19" s="313">
        <f t="shared" si="2"/>
        <v>232</v>
      </c>
      <c r="E19" s="144">
        <v>35</v>
      </c>
      <c r="F19" s="144">
        <v>50</v>
      </c>
      <c r="G19" s="144">
        <f t="shared" si="0"/>
        <v>85</v>
      </c>
      <c r="H19" s="144">
        <v>16</v>
      </c>
      <c r="I19" s="144">
        <v>22</v>
      </c>
      <c r="J19" s="144">
        <f t="shared" si="3"/>
        <v>38</v>
      </c>
      <c r="K19" s="312">
        <f t="shared" si="1"/>
        <v>355</v>
      </c>
      <c r="L19" s="144"/>
      <c r="M19" s="313">
        <f t="shared" si="4"/>
        <v>85</v>
      </c>
      <c r="N19" s="144">
        <v>29</v>
      </c>
      <c r="O19" s="144">
        <v>25</v>
      </c>
      <c r="P19" s="313">
        <f t="shared" si="5"/>
        <v>54</v>
      </c>
      <c r="Q19" s="233">
        <f t="shared" si="6"/>
        <v>371</v>
      </c>
    </row>
    <row r="20" spans="1:17" s="1" customFormat="1" ht="14.25">
      <c r="A20" s="234" t="s">
        <v>103</v>
      </c>
      <c r="B20" s="144">
        <v>10</v>
      </c>
      <c r="C20" s="144">
        <v>7</v>
      </c>
      <c r="D20" s="313">
        <f t="shared" si="2"/>
        <v>17</v>
      </c>
      <c r="E20" s="144">
        <v>3</v>
      </c>
      <c r="F20" s="144">
        <v>3</v>
      </c>
      <c r="G20" s="144">
        <f t="shared" si="0"/>
        <v>6</v>
      </c>
      <c r="H20" s="144">
        <v>0</v>
      </c>
      <c r="I20" s="144">
        <v>1</v>
      </c>
      <c r="J20" s="144">
        <f t="shared" si="3"/>
        <v>1</v>
      </c>
      <c r="K20" s="312">
        <f t="shared" si="1"/>
        <v>24</v>
      </c>
      <c r="L20" s="144"/>
      <c r="M20" s="313">
        <f t="shared" si="4"/>
        <v>6</v>
      </c>
      <c r="N20" s="144"/>
      <c r="O20" s="144"/>
      <c r="P20" s="313">
        <f t="shared" si="5"/>
        <v>0</v>
      </c>
      <c r="Q20" s="233">
        <f t="shared" si="6"/>
        <v>23</v>
      </c>
    </row>
    <row r="21" spans="1:17" s="1" customFormat="1" ht="14.25">
      <c r="A21" s="234" t="s">
        <v>104</v>
      </c>
      <c r="B21" s="144">
        <v>4</v>
      </c>
      <c r="C21" s="144">
        <v>4</v>
      </c>
      <c r="D21" s="313">
        <f t="shared" si="2"/>
        <v>8</v>
      </c>
      <c r="E21" s="144">
        <v>8</v>
      </c>
      <c r="F21" s="144">
        <v>1</v>
      </c>
      <c r="G21" s="144">
        <f t="shared" si="0"/>
        <v>9</v>
      </c>
      <c r="H21" s="144">
        <v>1</v>
      </c>
      <c r="I21" s="144">
        <v>2</v>
      </c>
      <c r="J21" s="144">
        <f t="shared" si="3"/>
        <v>3</v>
      </c>
      <c r="K21" s="312">
        <f t="shared" si="1"/>
        <v>20</v>
      </c>
      <c r="L21" s="144"/>
      <c r="M21" s="313">
        <f t="shared" si="4"/>
        <v>9</v>
      </c>
      <c r="N21" s="144">
        <v>1</v>
      </c>
      <c r="O21" s="144">
        <v>2</v>
      </c>
      <c r="P21" s="313">
        <f t="shared" si="5"/>
        <v>3</v>
      </c>
      <c r="Q21" s="233">
        <f t="shared" si="6"/>
        <v>20</v>
      </c>
    </row>
    <row r="22" spans="1:17" s="1" customFormat="1" ht="14.25">
      <c r="A22" s="234" t="s">
        <v>105</v>
      </c>
      <c r="B22" s="144">
        <v>876</v>
      </c>
      <c r="C22" s="144">
        <v>582</v>
      </c>
      <c r="D22" s="313">
        <f t="shared" si="2"/>
        <v>1458</v>
      </c>
      <c r="E22" s="144">
        <v>342</v>
      </c>
      <c r="F22" s="144">
        <v>243</v>
      </c>
      <c r="G22" s="144">
        <f t="shared" si="0"/>
        <v>585</v>
      </c>
      <c r="H22" s="144">
        <v>129</v>
      </c>
      <c r="I22" s="144">
        <v>122</v>
      </c>
      <c r="J22" s="144">
        <f t="shared" si="3"/>
        <v>251</v>
      </c>
      <c r="K22" s="312">
        <f t="shared" si="1"/>
        <v>2294</v>
      </c>
      <c r="L22" s="144"/>
      <c r="M22" s="313">
        <f t="shared" si="4"/>
        <v>585</v>
      </c>
      <c r="N22" s="144">
        <v>155</v>
      </c>
      <c r="O22" s="144">
        <v>148</v>
      </c>
      <c r="P22" s="313">
        <f t="shared" si="5"/>
        <v>303</v>
      </c>
      <c r="Q22" s="233">
        <f t="shared" si="6"/>
        <v>2346</v>
      </c>
    </row>
    <row r="23" spans="1:17" s="1" customFormat="1" ht="14.25">
      <c r="A23" s="234" t="s">
        <v>106</v>
      </c>
      <c r="B23" s="144">
        <v>467</v>
      </c>
      <c r="C23" s="144">
        <v>411</v>
      </c>
      <c r="D23" s="313">
        <f t="shared" si="2"/>
        <v>878</v>
      </c>
      <c r="E23" s="144">
        <v>255</v>
      </c>
      <c r="F23" s="144">
        <v>185</v>
      </c>
      <c r="G23" s="144">
        <f t="shared" si="0"/>
        <v>440</v>
      </c>
      <c r="H23" s="144">
        <v>68</v>
      </c>
      <c r="I23" s="144">
        <v>63</v>
      </c>
      <c r="J23" s="144">
        <f t="shared" si="3"/>
        <v>131</v>
      </c>
      <c r="K23" s="312">
        <f t="shared" si="1"/>
        <v>1449</v>
      </c>
      <c r="L23" s="144"/>
      <c r="M23" s="313">
        <f t="shared" si="4"/>
        <v>440</v>
      </c>
      <c r="N23" s="144">
        <v>108</v>
      </c>
      <c r="O23" s="144">
        <v>101</v>
      </c>
      <c r="P23" s="313">
        <f t="shared" si="5"/>
        <v>209</v>
      </c>
      <c r="Q23" s="233">
        <f t="shared" si="6"/>
        <v>1527</v>
      </c>
    </row>
    <row r="24" spans="1:17" s="1" customFormat="1" ht="14.25">
      <c r="A24" s="234" t="s">
        <v>107</v>
      </c>
      <c r="B24" s="144">
        <v>112</v>
      </c>
      <c r="C24" s="144">
        <v>82</v>
      </c>
      <c r="D24" s="313">
        <f t="shared" si="2"/>
        <v>194</v>
      </c>
      <c r="E24" s="144">
        <v>39</v>
      </c>
      <c r="F24" s="144">
        <v>38</v>
      </c>
      <c r="G24" s="144">
        <f t="shared" si="0"/>
        <v>77</v>
      </c>
      <c r="H24" s="144">
        <v>7</v>
      </c>
      <c r="I24" s="144">
        <v>6</v>
      </c>
      <c r="J24" s="144">
        <f t="shared" si="3"/>
        <v>13</v>
      </c>
      <c r="K24" s="312">
        <f t="shared" si="1"/>
        <v>284</v>
      </c>
      <c r="L24" s="144"/>
      <c r="M24" s="313">
        <f t="shared" si="4"/>
        <v>77</v>
      </c>
      <c r="N24" s="144">
        <v>24</v>
      </c>
      <c r="O24" s="144">
        <v>27</v>
      </c>
      <c r="P24" s="313">
        <f t="shared" si="5"/>
        <v>51</v>
      </c>
      <c r="Q24" s="233">
        <f t="shared" si="6"/>
        <v>322</v>
      </c>
    </row>
    <row r="25" spans="1:17" s="1" customFormat="1" ht="14.25">
      <c r="A25" s="234" t="s">
        <v>108</v>
      </c>
      <c r="B25" s="144">
        <v>3</v>
      </c>
      <c r="C25" s="144"/>
      <c r="D25" s="313">
        <f t="shared" si="2"/>
        <v>3</v>
      </c>
      <c r="E25" s="144">
        <v>2</v>
      </c>
      <c r="F25" s="144"/>
      <c r="G25" s="144">
        <f t="shared" si="0"/>
        <v>2</v>
      </c>
      <c r="H25" s="144">
        <v>0</v>
      </c>
      <c r="I25" s="144">
        <v>0</v>
      </c>
      <c r="J25" s="144">
        <f t="shared" si="3"/>
        <v>0</v>
      </c>
      <c r="K25" s="312">
        <f t="shared" si="1"/>
        <v>5</v>
      </c>
      <c r="L25" s="144"/>
      <c r="M25" s="313">
        <f t="shared" si="4"/>
        <v>2</v>
      </c>
      <c r="N25" s="144"/>
      <c r="O25" s="144"/>
      <c r="P25" s="313">
        <f t="shared" si="5"/>
        <v>0</v>
      </c>
      <c r="Q25" s="233">
        <f t="shared" si="6"/>
        <v>5</v>
      </c>
    </row>
    <row r="26" spans="1:17" s="1" customFormat="1" ht="14.25">
      <c r="A26" s="234" t="s">
        <v>109</v>
      </c>
      <c r="B26" s="144">
        <v>17</v>
      </c>
      <c r="C26" s="144">
        <v>14</v>
      </c>
      <c r="D26" s="313">
        <f t="shared" si="2"/>
        <v>31</v>
      </c>
      <c r="E26" s="144">
        <v>3</v>
      </c>
      <c r="F26" s="144">
        <v>4</v>
      </c>
      <c r="G26" s="144">
        <f t="shared" si="0"/>
        <v>7</v>
      </c>
      <c r="H26" s="144">
        <v>1</v>
      </c>
      <c r="I26" s="144">
        <v>0</v>
      </c>
      <c r="J26" s="144">
        <f t="shared" si="3"/>
        <v>1</v>
      </c>
      <c r="K26" s="312">
        <f t="shared" si="1"/>
        <v>39</v>
      </c>
      <c r="L26" s="144"/>
      <c r="M26" s="313">
        <f t="shared" si="4"/>
        <v>7</v>
      </c>
      <c r="N26" s="144">
        <v>4</v>
      </c>
      <c r="O26" s="144">
        <v>1</v>
      </c>
      <c r="P26" s="313">
        <f t="shared" si="5"/>
        <v>5</v>
      </c>
      <c r="Q26" s="233">
        <f t="shared" si="6"/>
        <v>43</v>
      </c>
    </row>
    <row r="27" spans="1:17" s="1" customFormat="1" ht="14.25">
      <c r="A27" s="234" t="s">
        <v>110</v>
      </c>
      <c r="B27" s="144">
        <v>48</v>
      </c>
      <c r="C27" s="144">
        <v>29</v>
      </c>
      <c r="D27" s="313">
        <f t="shared" si="2"/>
        <v>77</v>
      </c>
      <c r="E27" s="144">
        <v>26</v>
      </c>
      <c r="F27" s="144">
        <v>17</v>
      </c>
      <c r="G27" s="144">
        <f t="shared" si="0"/>
        <v>43</v>
      </c>
      <c r="H27" s="144">
        <v>8</v>
      </c>
      <c r="I27" s="144">
        <v>5</v>
      </c>
      <c r="J27" s="144">
        <f t="shared" si="3"/>
        <v>13</v>
      </c>
      <c r="K27" s="312">
        <f t="shared" si="1"/>
        <v>133</v>
      </c>
      <c r="L27" s="144"/>
      <c r="M27" s="313">
        <f t="shared" si="4"/>
        <v>43</v>
      </c>
      <c r="N27" s="144">
        <v>11</v>
      </c>
      <c r="O27" s="144">
        <v>8</v>
      </c>
      <c r="P27" s="313">
        <f t="shared" si="5"/>
        <v>19</v>
      </c>
      <c r="Q27" s="233">
        <f t="shared" si="6"/>
        <v>139</v>
      </c>
    </row>
    <row r="28" spans="1:17" s="1" customFormat="1" ht="14.25">
      <c r="A28" s="234" t="s">
        <v>111</v>
      </c>
      <c r="B28" s="144">
        <v>20</v>
      </c>
      <c r="C28" s="144">
        <v>23</v>
      </c>
      <c r="D28" s="313">
        <f t="shared" si="2"/>
        <v>43</v>
      </c>
      <c r="E28" s="144">
        <v>5</v>
      </c>
      <c r="F28" s="144">
        <v>8</v>
      </c>
      <c r="G28" s="144">
        <f t="shared" si="0"/>
        <v>13</v>
      </c>
      <c r="H28" s="144">
        <v>6</v>
      </c>
      <c r="I28" s="144">
        <v>3</v>
      </c>
      <c r="J28" s="144">
        <f t="shared" si="3"/>
        <v>9</v>
      </c>
      <c r="K28" s="312">
        <f t="shared" si="1"/>
        <v>65</v>
      </c>
      <c r="L28" s="144"/>
      <c r="M28" s="313">
        <f t="shared" si="4"/>
        <v>13</v>
      </c>
      <c r="N28" s="144">
        <v>7</v>
      </c>
      <c r="O28" s="144">
        <v>4</v>
      </c>
      <c r="P28" s="313">
        <f t="shared" si="5"/>
        <v>11</v>
      </c>
      <c r="Q28" s="233">
        <f t="shared" si="6"/>
        <v>67</v>
      </c>
    </row>
    <row r="29" spans="1:17" s="1" customFormat="1" ht="14.25">
      <c r="A29" s="234" t="s">
        <v>112</v>
      </c>
      <c r="B29" s="144">
        <v>5</v>
      </c>
      <c r="C29" s="144">
        <v>9</v>
      </c>
      <c r="D29" s="313">
        <f t="shared" si="2"/>
        <v>14</v>
      </c>
      <c r="E29" s="144">
        <v>7</v>
      </c>
      <c r="F29" s="144">
        <v>3</v>
      </c>
      <c r="G29" s="144">
        <f t="shared" si="0"/>
        <v>10</v>
      </c>
      <c r="H29" s="144">
        <v>2</v>
      </c>
      <c r="I29" s="144">
        <v>0</v>
      </c>
      <c r="J29" s="144">
        <f t="shared" si="3"/>
        <v>2</v>
      </c>
      <c r="K29" s="312">
        <f t="shared" si="1"/>
        <v>26</v>
      </c>
      <c r="L29" s="144"/>
      <c r="M29" s="313">
        <f t="shared" si="4"/>
        <v>10</v>
      </c>
      <c r="N29" s="144">
        <v>2</v>
      </c>
      <c r="O29" s="144"/>
      <c r="P29" s="313">
        <f t="shared" si="5"/>
        <v>2</v>
      </c>
      <c r="Q29" s="233">
        <f t="shared" si="6"/>
        <v>26</v>
      </c>
    </row>
    <row r="30" spans="1:17" s="1" customFormat="1" ht="14.25">
      <c r="A30" s="234" t="s">
        <v>113</v>
      </c>
      <c r="B30" s="144"/>
      <c r="C30" s="144">
        <v>1</v>
      </c>
      <c r="D30" s="313">
        <f t="shared" si="2"/>
        <v>1</v>
      </c>
      <c r="E30" s="144">
        <v>4</v>
      </c>
      <c r="F30" s="144"/>
      <c r="G30" s="144">
        <f t="shared" si="0"/>
        <v>4</v>
      </c>
      <c r="H30" s="144">
        <v>1</v>
      </c>
      <c r="I30" s="144">
        <v>0</v>
      </c>
      <c r="J30" s="144">
        <f t="shared" si="3"/>
        <v>1</v>
      </c>
      <c r="K30" s="312">
        <f t="shared" si="1"/>
        <v>6</v>
      </c>
      <c r="L30" s="144"/>
      <c r="M30" s="313">
        <f t="shared" si="4"/>
        <v>4</v>
      </c>
      <c r="N30" s="144">
        <v>2</v>
      </c>
      <c r="O30" s="144"/>
      <c r="P30" s="313">
        <f t="shared" si="5"/>
        <v>2</v>
      </c>
      <c r="Q30" s="233">
        <f t="shared" si="6"/>
        <v>7</v>
      </c>
    </row>
    <row r="31" spans="1:17" s="1" customFormat="1" ht="14.25">
      <c r="A31" s="234" t="s">
        <v>114</v>
      </c>
      <c r="B31" s="144">
        <v>331</v>
      </c>
      <c r="C31" s="144">
        <v>342</v>
      </c>
      <c r="D31" s="313">
        <f t="shared" si="2"/>
        <v>673</v>
      </c>
      <c r="E31" s="144">
        <v>107</v>
      </c>
      <c r="F31" s="144">
        <v>67</v>
      </c>
      <c r="G31" s="144">
        <f t="shared" si="0"/>
        <v>174</v>
      </c>
      <c r="H31" s="144">
        <v>45</v>
      </c>
      <c r="I31" s="144">
        <v>44</v>
      </c>
      <c r="J31" s="144">
        <f t="shared" si="3"/>
        <v>89</v>
      </c>
      <c r="K31" s="312">
        <f t="shared" si="1"/>
        <v>936</v>
      </c>
      <c r="L31" s="144"/>
      <c r="M31" s="313">
        <f t="shared" si="4"/>
        <v>174</v>
      </c>
      <c r="N31" s="144">
        <v>68</v>
      </c>
      <c r="O31" s="144">
        <v>68</v>
      </c>
      <c r="P31" s="313">
        <f t="shared" si="5"/>
        <v>136</v>
      </c>
      <c r="Q31" s="233">
        <f t="shared" si="6"/>
        <v>983</v>
      </c>
    </row>
    <row r="32" spans="1:17" s="1" customFormat="1" ht="14.25">
      <c r="A32" s="234" t="s">
        <v>115</v>
      </c>
      <c r="B32" s="144">
        <v>47</v>
      </c>
      <c r="C32" s="144">
        <v>32</v>
      </c>
      <c r="D32" s="313">
        <f t="shared" si="2"/>
        <v>79</v>
      </c>
      <c r="E32" s="144">
        <v>25</v>
      </c>
      <c r="F32" s="144">
        <v>21</v>
      </c>
      <c r="G32" s="144">
        <f t="shared" si="0"/>
        <v>46</v>
      </c>
      <c r="H32" s="144">
        <v>6</v>
      </c>
      <c r="I32" s="144">
        <v>6</v>
      </c>
      <c r="J32" s="144">
        <f t="shared" si="3"/>
        <v>12</v>
      </c>
      <c r="K32" s="312">
        <f t="shared" si="1"/>
        <v>137</v>
      </c>
      <c r="L32" s="144"/>
      <c r="M32" s="313">
        <f t="shared" si="4"/>
        <v>46</v>
      </c>
      <c r="N32" s="144">
        <v>9</v>
      </c>
      <c r="O32" s="144">
        <v>11</v>
      </c>
      <c r="P32" s="313">
        <f t="shared" si="5"/>
        <v>20</v>
      </c>
      <c r="Q32" s="233">
        <f t="shared" si="6"/>
        <v>145</v>
      </c>
    </row>
    <row r="33" spans="1:17" s="1" customFormat="1" ht="14.25">
      <c r="A33" s="234" t="s">
        <v>116</v>
      </c>
      <c r="B33" s="144">
        <v>3</v>
      </c>
      <c r="C33" s="144">
        <v>1</v>
      </c>
      <c r="D33" s="313">
        <f t="shared" si="2"/>
        <v>4</v>
      </c>
      <c r="E33" s="144">
        <v>1</v>
      </c>
      <c r="F33" s="144">
        <v>1</v>
      </c>
      <c r="G33" s="144"/>
      <c r="H33" s="144">
        <v>0</v>
      </c>
      <c r="I33" s="144">
        <v>0</v>
      </c>
      <c r="J33" s="144">
        <f t="shared" si="3"/>
        <v>0</v>
      </c>
      <c r="K33" s="312">
        <f t="shared" si="1"/>
        <v>4</v>
      </c>
      <c r="L33" s="144"/>
      <c r="M33" s="313">
        <f t="shared" si="4"/>
        <v>2</v>
      </c>
      <c r="N33" s="144"/>
      <c r="O33" s="144"/>
      <c r="P33" s="313">
        <f t="shared" si="5"/>
        <v>0</v>
      </c>
      <c r="Q33" s="233">
        <f t="shared" si="6"/>
        <v>6</v>
      </c>
    </row>
    <row r="34" spans="1:17" s="1" customFormat="1" ht="14.25">
      <c r="A34" s="234" t="s">
        <v>117</v>
      </c>
      <c r="B34" s="144">
        <v>10</v>
      </c>
      <c r="C34" s="144">
        <v>5</v>
      </c>
      <c r="D34" s="313">
        <f t="shared" si="2"/>
        <v>15</v>
      </c>
      <c r="E34" s="144">
        <v>3</v>
      </c>
      <c r="F34" s="144">
        <v>3</v>
      </c>
      <c r="G34" s="144">
        <f aca="true" t="shared" si="7" ref="G34:G42">SUM(E34:F34)</f>
        <v>6</v>
      </c>
      <c r="H34" s="144">
        <v>0</v>
      </c>
      <c r="I34" s="144">
        <v>2</v>
      </c>
      <c r="J34" s="144">
        <f t="shared" si="3"/>
        <v>2</v>
      </c>
      <c r="K34" s="312">
        <f t="shared" si="1"/>
        <v>23</v>
      </c>
      <c r="L34" s="144"/>
      <c r="M34" s="313">
        <f t="shared" si="4"/>
        <v>6</v>
      </c>
      <c r="N34" s="144"/>
      <c r="O34" s="144">
        <v>2</v>
      </c>
      <c r="P34" s="313">
        <f t="shared" si="5"/>
        <v>2</v>
      </c>
      <c r="Q34" s="233">
        <f t="shared" si="6"/>
        <v>23</v>
      </c>
    </row>
    <row r="35" spans="1:17" s="1" customFormat="1" ht="14.25">
      <c r="A35" s="234" t="s">
        <v>118</v>
      </c>
      <c r="B35" s="144">
        <v>96</v>
      </c>
      <c r="C35" s="144">
        <v>91</v>
      </c>
      <c r="D35" s="313">
        <f t="shared" si="2"/>
        <v>187</v>
      </c>
      <c r="E35" s="144">
        <v>21</v>
      </c>
      <c r="F35" s="144">
        <v>13</v>
      </c>
      <c r="G35" s="144">
        <f t="shared" si="7"/>
        <v>34</v>
      </c>
      <c r="H35" s="144">
        <v>9</v>
      </c>
      <c r="I35" s="144">
        <v>8</v>
      </c>
      <c r="J35" s="144">
        <f t="shared" si="3"/>
        <v>17</v>
      </c>
      <c r="K35" s="312">
        <f t="shared" si="1"/>
        <v>238</v>
      </c>
      <c r="L35" s="144"/>
      <c r="M35" s="313">
        <f t="shared" si="4"/>
        <v>34</v>
      </c>
      <c r="N35" s="144">
        <v>13</v>
      </c>
      <c r="O35" s="144">
        <v>12</v>
      </c>
      <c r="P35" s="313">
        <f t="shared" si="5"/>
        <v>25</v>
      </c>
      <c r="Q35" s="233">
        <f t="shared" si="6"/>
        <v>246</v>
      </c>
    </row>
    <row r="36" spans="1:17" s="1" customFormat="1" ht="14.25">
      <c r="A36" s="234" t="s">
        <v>119</v>
      </c>
      <c r="B36" s="144">
        <v>20</v>
      </c>
      <c r="C36" s="144">
        <v>10</v>
      </c>
      <c r="D36" s="313">
        <f t="shared" si="2"/>
        <v>30</v>
      </c>
      <c r="E36" s="144">
        <v>13</v>
      </c>
      <c r="F36" s="144">
        <v>4</v>
      </c>
      <c r="G36" s="144">
        <f t="shared" si="7"/>
        <v>17</v>
      </c>
      <c r="H36" s="144">
        <v>5</v>
      </c>
      <c r="I36" s="144">
        <v>0</v>
      </c>
      <c r="J36" s="144">
        <f t="shared" si="3"/>
        <v>5</v>
      </c>
      <c r="K36" s="312">
        <f t="shared" si="1"/>
        <v>52</v>
      </c>
      <c r="L36" s="144"/>
      <c r="M36" s="313">
        <f t="shared" si="4"/>
        <v>17</v>
      </c>
      <c r="N36" s="144">
        <v>7</v>
      </c>
      <c r="O36" s="144"/>
      <c r="P36" s="313">
        <f t="shared" si="5"/>
        <v>7</v>
      </c>
      <c r="Q36" s="233">
        <f t="shared" si="6"/>
        <v>54</v>
      </c>
    </row>
    <row r="37" spans="1:17" s="1" customFormat="1" ht="14.25">
      <c r="A37" s="234" t="s">
        <v>120</v>
      </c>
      <c r="B37" s="144">
        <v>23</v>
      </c>
      <c r="C37" s="144">
        <v>17</v>
      </c>
      <c r="D37" s="313">
        <f t="shared" si="2"/>
        <v>40</v>
      </c>
      <c r="E37" s="144">
        <v>10</v>
      </c>
      <c r="F37" s="144">
        <v>4</v>
      </c>
      <c r="G37" s="144"/>
      <c r="H37" s="144">
        <v>0</v>
      </c>
      <c r="I37" s="144">
        <v>7</v>
      </c>
      <c r="J37" s="144">
        <f t="shared" si="3"/>
        <v>7</v>
      </c>
      <c r="K37" s="312">
        <f t="shared" si="1"/>
        <v>47</v>
      </c>
      <c r="L37" s="144"/>
      <c r="M37" s="313">
        <f t="shared" si="4"/>
        <v>14</v>
      </c>
      <c r="N37" s="144">
        <v>4</v>
      </c>
      <c r="O37" s="144">
        <v>9</v>
      </c>
      <c r="P37" s="313">
        <f t="shared" si="5"/>
        <v>13</v>
      </c>
      <c r="Q37" s="233">
        <f t="shared" si="6"/>
        <v>67</v>
      </c>
    </row>
    <row r="38" spans="1:17" s="1" customFormat="1" ht="14.25">
      <c r="A38" s="234" t="s">
        <v>121</v>
      </c>
      <c r="B38" s="144">
        <v>9</v>
      </c>
      <c r="C38" s="144">
        <v>5</v>
      </c>
      <c r="D38" s="313">
        <f t="shared" si="2"/>
        <v>14</v>
      </c>
      <c r="E38" s="144">
        <v>4</v>
      </c>
      <c r="F38" s="144">
        <v>3</v>
      </c>
      <c r="G38" s="144">
        <f t="shared" si="7"/>
        <v>7</v>
      </c>
      <c r="H38" s="144">
        <v>1</v>
      </c>
      <c r="I38" s="144">
        <v>2</v>
      </c>
      <c r="J38" s="144">
        <f t="shared" si="3"/>
        <v>3</v>
      </c>
      <c r="K38" s="312">
        <f t="shared" si="1"/>
        <v>24</v>
      </c>
      <c r="L38" s="144"/>
      <c r="M38" s="313">
        <f t="shared" si="4"/>
        <v>7</v>
      </c>
      <c r="N38" s="144">
        <v>1</v>
      </c>
      <c r="O38" s="144">
        <v>3</v>
      </c>
      <c r="P38" s="313">
        <f t="shared" si="5"/>
        <v>4</v>
      </c>
      <c r="Q38" s="233">
        <f t="shared" si="6"/>
        <v>25</v>
      </c>
    </row>
    <row r="39" spans="1:17" s="1" customFormat="1" ht="14.25">
      <c r="A39" s="234" t="s">
        <v>122</v>
      </c>
      <c r="B39" s="144">
        <v>17</v>
      </c>
      <c r="C39" s="144">
        <v>23</v>
      </c>
      <c r="D39" s="313">
        <f t="shared" si="2"/>
        <v>40</v>
      </c>
      <c r="E39" s="144">
        <v>7</v>
      </c>
      <c r="F39" s="144">
        <v>6</v>
      </c>
      <c r="G39" s="144">
        <f t="shared" si="7"/>
        <v>13</v>
      </c>
      <c r="H39" s="144">
        <v>1</v>
      </c>
      <c r="I39" s="144">
        <v>3</v>
      </c>
      <c r="J39" s="144">
        <f t="shared" si="3"/>
        <v>4</v>
      </c>
      <c r="K39" s="312">
        <f t="shared" si="1"/>
        <v>57</v>
      </c>
      <c r="L39" s="144"/>
      <c r="M39" s="313">
        <f t="shared" si="4"/>
        <v>13</v>
      </c>
      <c r="N39" s="144">
        <v>1</v>
      </c>
      <c r="O39" s="144">
        <v>5</v>
      </c>
      <c r="P39" s="313">
        <f t="shared" si="5"/>
        <v>6</v>
      </c>
      <c r="Q39" s="233">
        <f t="shared" si="6"/>
        <v>59</v>
      </c>
    </row>
    <row r="40" spans="1:17" s="1" customFormat="1" ht="14.25">
      <c r="A40" s="234" t="s">
        <v>123</v>
      </c>
      <c r="B40" s="144">
        <v>43</v>
      </c>
      <c r="C40" s="144">
        <v>32</v>
      </c>
      <c r="D40" s="313">
        <f t="shared" si="2"/>
        <v>75</v>
      </c>
      <c r="E40" s="144">
        <v>18</v>
      </c>
      <c r="F40" s="144">
        <v>16</v>
      </c>
      <c r="G40" s="144">
        <f t="shared" si="7"/>
        <v>34</v>
      </c>
      <c r="H40" s="144">
        <v>8</v>
      </c>
      <c r="I40" s="144">
        <v>10</v>
      </c>
      <c r="J40" s="144">
        <f t="shared" si="3"/>
        <v>18</v>
      </c>
      <c r="K40" s="312">
        <f t="shared" si="1"/>
        <v>127</v>
      </c>
      <c r="L40" s="144"/>
      <c r="M40" s="313">
        <f t="shared" si="4"/>
        <v>34</v>
      </c>
      <c r="N40" s="144">
        <v>11</v>
      </c>
      <c r="O40" s="144">
        <v>12</v>
      </c>
      <c r="P40" s="313">
        <f t="shared" si="5"/>
        <v>23</v>
      </c>
      <c r="Q40" s="233">
        <f t="shared" si="6"/>
        <v>132</v>
      </c>
    </row>
    <row r="41" spans="1:17" s="1" customFormat="1" ht="14.25">
      <c r="A41" s="234" t="s">
        <v>124</v>
      </c>
      <c r="B41" s="144">
        <v>75</v>
      </c>
      <c r="C41" s="144">
        <v>42</v>
      </c>
      <c r="D41" s="313">
        <f t="shared" si="2"/>
        <v>117</v>
      </c>
      <c r="E41" s="144">
        <v>30</v>
      </c>
      <c r="F41" s="144">
        <v>15</v>
      </c>
      <c r="G41" s="144">
        <f t="shared" si="7"/>
        <v>45</v>
      </c>
      <c r="H41" s="144">
        <v>8</v>
      </c>
      <c r="I41" s="144">
        <v>5</v>
      </c>
      <c r="J41" s="144">
        <f t="shared" si="3"/>
        <v>13</v>
      </c>
      <c r="K41" s="312">
        <f t="shared" si="1"/>
        <v>175</v>
      </c>
      <c r="L41" s="144"/>
      <c r="M41" s="313">
        <f t="shared" si="4"/>
        <v>45</v>
      </c>
      <c r="N41" s="144">
        <v>12</v>
      </c>
      <c r="O41" s="144">
        <v>7</v>
      </c>
      <c r="P41" s="313">
        <f t="shared" si="5"/>
        <v>19</v>
      </c>
      <c r="Q41" s="233">
        <f t="shared" si="6"/>
        <v>181</v>
      </c>
    </row>
    <row r="42" spans="1:17" s="1" customFormat="1" ht="12" customHeight="1">
      <c r="A42" s="234" t="s">
        <v>125</v>
      </c>
      <c r="B42" s="144">
        <v>45</v>
      </c>
      <c r="C42" s="144">
        <v>30</v>
      </c>
      <c r="D42" s="313">
        <f t="shared" si="2"/>
        <v>75</v>
      </c>
      <c r="E42" s="144">
        <v>19</v>
      </c>
      <c r="F42" s="144">
        <v>15</v>
      </c>
      <c r="G42" s="144">
        <f t="shared" si="7"/>
        <v>34</v>
      </c>
      <c r="H42" s="144">
        <v>5</v>
      </c>
      <c r="I42" s="144">
        <v>10</v>
      </c>
      <c r="J42" s="144">
        <f t="shared" si="3"/>
        <v>15</v>
      </c>
      <c r="K42" s="312">
        <f t="shared" si="1"/>
        <v>124</v>
      </c>
      <c r="L42" s="144"/>
      <c r="M42" s="313">
        <f t="shared" si="4"/>
        <v>34</v>
      </c>
      <c r="N42" s="144">
        <v>7</v>
      </c>
      <c r="O42" s="144">
        <v>14</v>
      </c>
      <c r="P42" s="313">
        <f t="shared" si="5"/>
        <v>21</v>
      </c>
      <c r="Q42" s="233">
        <f t="shared" si="6"/>
        <v>130</v>
      </c>
    </row>
    <row r="43" spans="1:17" s="1" customFormat="1" ht="14.25">
      <c r="A43" s="234" t="s">
        <v>126</v>
      </c>
      <c r="B43" s="144">
        <v>6</v>
      </c>
      <c r="C43" s="144"/>
      <c r="D43" s="313">
        <f t="shared" si="2"/>
        <v>6</v>
      </c>
      <c r="E43" s="144">
        <v>1</v>
      </c>
      <c r="F43" s="144">
        <v>1</v>
      </c>
      <c r="G43" s="144"/>
      <c r="H43" s="144"/>
      <c r="I43" s="144"/>
      <c r="J43" s="144"/>
      <c r="K43" s="312"/>
      <c r="L43" s="144"/>
      <c r="M43" s="313">
        <f t="shared" si="4"/>
        <v>2</v>
      </c>
      <c r="N43" s="144"/>
      <c r="O43" s="144">
        <v>1</v>
      </c>
      <c r="P43" s="313">
        <f t="shared" si="5"/>
        <v>1</v>
      </c>
      <c r="Q43" s="233">
        <f t="shared" si="6"/>
        <v>9</v>
      </c>
    </row>
    <row r="44" spans="1:17" s="1" customFormat="1" ht="14.25">
      <c r="A44" s="234" t="s">
        <v>127</v>
      </c>
      <c r="B44" s="144">
        <v>18</v>
      </c>
      <c r="C44" s="144">
        <v>14</v>
      </c>
      <c r="D44" s="313">
        <f t="shared" si="2"/>
        <v>32</v>
      </c>
      <c r="E44" s="144">
        <v>11</v>
      </c>
      <c r="F44" s="144">
        <v>12</v>
      </c>
      <c r="G44" s="144">
        <f>SUM(E44:F44)</f>
        <v>23</v>
      </c>
      <c r="H44" s="144">
        <v>4</v>
      </c>
      <c r="I44" s="144">
        <v>2</v>
      </c>
      <c r="J44" s="144">
        <f>SUM(H44:I44)</f>
        <v>6</v>
      </c>
      <c r="K44" s="312">
        <f>SUM(D44,G44,J44)</f>
        <v>61</v>
      </c>
      <c r="L44" s="144"/>
      <c r="M44" s="313">
        <f t="shared" si="4"/>
        <v>23</v>
      </c>
      <c r="N44" s="144">
        <v>4</v>
      </c>
      <c r="O44" s="144">
        <v>2</v>
      </c>
      <c r="P44" s="313">
        <f t="shared" si="5"/>
        <v>6</v>
      </c>
      <c r="Q44" s="233">
        <f t="shared" si="6"/>
        <v>61</v>
      </c>
    </row>
    <row r="45" spans="1:17" s="1" customFormat="1" ht="14.25">
      <c r="A45" s="234" t="s">
        <v>128</v>
      </c>
      <c r="B45" s="144">
        <v>33</v>
      </c>
      <c r="C45" s="144">
        <v>22</v>
      </c>
      <c r="D45" s="313">
        <f t="shared" si="2"/>
        <v>55</v>
      </c>
      <c r="E45" s="144">
        <v>12</v>
      </c>
      <c r="F45" s="144">
        <v>19</v>
      </c>
      <c r="G45" s="144">
        <f>SUM(E45:F45)</f>
        <v>31</v>
      </c>
      <c r="H45" s="144">
        <v>4</v>
      </c>
      <c r="I45" s="144">
        <v>8</v>
      </c>
      <c r="J45" s="144">
        <f>SUM(H45:I45)</f>
        <v>12</v>
      </c>
      <c r="K45" s="312">
        <f>SUM(D45,G45,J45)</f>
        <v>98</v>
      </c>
      <c r="L45" s="144"/>
      <c r="M45" s="313">
        <f t="shared" si="4"/>
        <v>31</v>
      </c>
      <c r="N45" s="144">
        <v>4</v>
      </c>
      <c r="O45" s="144">
        <v>9</v>
      </c>
      <c r="P45" s="313">
        <f t="shared" si="5"/>
        <v>13</v>
      </c>
      <c r="Q45" s="233">
        <f t="shared" si="6"/>
        <v>99</v>
      </c>
    </row>
    <row r="46" spans="1:17" s="1" customFormat="1" ht="14.25">
      <c r="A46" s="234" t="s">
        <v>129</v>
      </c>
      <c r="B46" s="144">
        <v>38</v>
      </c>
      <c r="C46" s="144">
        <v>31</v>
      </c>
      <c r="D46" s="313">
        <f t="shared" si="2"/>
        <v>69</v>
      </c>
      <c r="E46" s="144">
        <v>8</v>
      </c>
      <c r="F46" s="144">
        <v>8</v>
      </c>
      <c r="G46" s="144">
        <f>SUM(E46:F46)</f>
        <v>16</v>
      </c>
      <c r="H46" s="144">
        <v>0</v>
      </c>
      <c r="I46" s="144">
        <v>6</v>
      </c>
      <c r="J46" s="144">
        <f>SUM(H46:I46)</f>
        <v>6</v>
      </c>
      <c r="K46" s="312">
        <f>SUM(D46,G46,J46)</f>
        <v>91</v>
      </c>
      <c r="L46" s="144"/>
      <c r="M46" s="313">
        <f t="shared" si="4"/>
        <v>16</v>
      </c>
      <c r="N46" s="144">
        <v>1</v>
      </c>
      <c r="O46" s="144">
        <v>10</v>
      </c>
      <c r="P46" s="313">
        <f t="shared" si="5"/>
        <v>11</v>
      </c>
      <c r="Q46" s="233">
        <f t="shared" si="6"/>
        <v>96</v>
      </c>
    </row>
    <row r="47" spans="1:17" s="1" customFormat="1" ht="14.25">
      <c r="A47" s="234" t="s">
        <v>130</v>
      </c>
      <c r="B47" s="144">
        <v>55</v>
      </c>
      <c r="C47" s="144">
        <v>37</v>
      </c>
      <c r="D47" s="313">
        <f t="shared" si="2"/>
        <v>92</v>
      </c>
      <c r="E47" s="144">
        <v>30</v>
      </c>
      <c r="F47" s="144">
        <v>32</v>
      </c>
      <c r="G47" s="144">
        <f>SUM(E47:F47)</f>
        <v>62</v>
      </c>
      <c r="H47" s="144">
        <v>7</v>
      </c>
      <c r="I47" s="144">
        <v>11</v>
      </c>
      <c r="J47" s="144">
        <f>SUM(H47:I47)</f>
        <v>18</v>
      </c>
      <c r="K47" s="312">
        <f>SUM(D47,G47,J47)</f>
        <v>172</v>
      </c>
      <c r="L47" s="144"/>
      <c r="M47" s="313">
        <f t="shared" si="4"/>
        <v>62</v>
      </c>
      <c r="N47" s="144">
        <v>11</v>
      </c>
      <c r="O47" s="144">
        <v>13</v>
      </c>
      <c r="P47" s="313">
        <f t="shared" si="5"/>
        <v>24</v>
      </c>
      <c r="Q47" s="233">
        <f t="shared" si="6"/>
        <v>178</v>
      </c>
    </row>
    <row r="48" spans="1:17" s="1" customFormat="1" ht="14.25">
      <c r="A48" s="234" t="s">
        <v>131</v>
      </c>
      <c r="B48" s="144">
        <v>4</v>
      </c>
      <c r="C48" s="144">
        <v>2</v>
      </c>
      <c r="D48" s="313">
        <f t="shared" si="2"/>
        <v>6</v>
      </c>
      <c r="E48" s="144"/>
      <c r="F48" s="144">
        <v>1</v>
      </c>
      <c r="G48" s="144"/>
      <c r="H48" s="144"/>
      <c r="I48" s="144"/>
      <c r="J48" s="144"/>
      <c r="K48" s="312"/>
      <c r="L48" s="144"/>
      <c r="M48" s="313">
        <f t="shared" si="4"/>
        <v>1</v>
      </c>
      <c r="N48" s="144"/>
      <c r="O48" s="144">
        <v>1</v>
      </c>
      <c r="P48" s="313">
        <f t="shared" si="5"/>
        <v>1</v>
      </c>
      <c r="Q48" s="233">
        <f t="shared" si="6"/>
        <v>8</v>
      </c>
    </row>
    <row r="49" spans="1:17" s="1" customFormat="1" ht="14.25">
      <c r="A49" s="234" t="s">
        <v>132</v>
      </c>
      <c r="B49" s="144">
        <v>36</v>
      </c>
      <c r="C49" s="144">
        <v>19</v>
      </c>
      <c r="D49" s="313">
        <f t="shared" si="2"/>
        <v>55</v>
      </c>
      <c r="E49" s="144">
        <v>7</v>
      </c>
      <c r="F49" s="144">
        <v>6</v>
      </c>
      <c r="G49" s="144">
        <f aca="true" t="shared" si="8" ref="G49:G72">SUM(E49:F49)</f>
        <v>13</v>
      </c>
      <c r="H49" s="144">
        <v>2</v>
      </c>
      <c r="I49" s="144">
        <v>1</v>
      </c>
      <c r="J49" s="144">
        <f aca="true" t="shared" si="9" ref="J49:J72">SUM(H49:I49)</f>
        <v>3</v>
      </c>
      <c r="K49" s="312">
        <f aca="true" t="shared" si="10" ref="K49:K72">SUM(D49,G49,J49)</f>
        <v>71</v>
      </c>
      <c r="L49" s="144"/>
      <c r="M49" s="313">
        <f t="shared" si="4"/>
        <v>13</v>
      </c>
      <c r="N49" s="144">
        <v>2</v>
      </c>
      <c r="O49" s="144">
        <v>1</v>
      </c>
      <c r="P49" s="313">
        <f t="shared" si="5"/>
        <v>3</v>
      </c>
      <c r="Q49" s="233">
        <f t="shared" si="6"/>
        <v>71</v>
      </c>
    </row>
    <row r="50" spans="1:17" s="1" customFormat="1" ht="15" customHeight="1">
      <c r="A50" s="234" t="s">
        <v>133</v>
      </c>
      <c r="B50" s="144">
        <v>77</v>
      </c>
      <c r="C50" s="144">
        <v>54</v>
      </c>
      <c r="D50" s="313">
        <f t="shared" si="2"/>
        <v>131</v>
      </c>
      <c r="E50" s="144">
        <v>23</v>
      </c>
      <c r="F50" s="144">
        <v>15</v>
      </c>
      <c r="G50" s="144">
        <f t="shared" si="8"/>
        <v>38</v>
      </c>
      <c r="H50" s="144">
        <v>9</v>
      </c>
      <c r="I50" s="144">
        <v>10</v>
      </c>
      <c r="J50" s="144">
        <f t="shared" si="9"/>
        <v>19</v>
      </c>
      <c r="K50" s="312">
        <f t="shared" si="10"/>
        <v>188</v>
      </c>
      <c r="L50" s="144"/>
      <c r="M50" s="313">
        <f t="shared" si="4"/>
        <v>38</v>
      </c>
      <c r="N50" s="144">
        <v>15</v>
      </c>
      <c r="O50" s="144">
        <v>15</v>
      </c>
      <c r="P50" s="313">
        <f t="shared" si="5"/>
        <v>30</v>
      </c>
      <c r="Q50" s="233">
        <f t="shared" si="6"/>
        <v>199</v>
      </c>
    </row>
    <row r="51" spans="1:17" s="1" customFormat="1" ht="14.25">
      <c r="A51" s="234" t="s">
        <v>134</v>
      </c>
      <c r="B51" s="144">
        <v>260</v>
      </c>
      <c r="C51" s="144">
        <v>192</v>
      </c>
      <c r="D51" s="313">
        <f t="shared" si="2"/>
        <v>452</v>
      </c>
      <c r="E51" s="144">
        <v>365</v>
      </c>
      <c r="F51" s="144">
        <v>218</v>
      </c>
      <c r="G51" s="144">
        <f t="shared" si="8"/>
        <v>583</v>
      </c>
      <c r="H51" s="144">
        <v>39</v>
      </c>
      <c r="I51" s="144">
        <v>35</v>
      </c>
      <c r="J51" s="144">
        <f t="shared" si="9"/>
        <v>74</v>
      </c>
      <c r="K51" s="312">
        <f t="shared" si="10"/>
        <v>1109</v>
      </c>
      <c r="L51" s="144"/>
      <c r="M51" s="313">
        <f t="shared" si="4"/>
        <v>583</v>
      </c>
      <c r="N51" s="144">
        <v>58</v>
      </c>
      <c r="O51" s="144">
        <v>55</v>
      </c>
      <c r="P51" s="313">
        <f t="shared" si="5"/>
        <v>113</v>
      </c>
      <c r="Q51" s="233">
        <f t="shared" si="6"/>
        <v>1148</v>
      </c>
    </row>
    <row r="52" spans="1:17" s="1" customFormat="1" ht="14.25">
      <c r="A52" s="234" t="s">
        <v>135</v>
      </c>
      <c r="B52" s="144">
        <v>50</v>
      </c>
      <c r="C52" s="144">
        <v>21</v>
      </c>
      <c r="D52" s="313">
        <f t="shared" si="2"/>
        <v>71</v>
      </c>
      <c r="E52" s="144">
        <v>15</v>
      </c>
      <c r="F52" s="144">
        <v>12</v>
      </c>
      <c r="G52" s="144">
        <f t="shared" si="8"/>
        <v>27</v>
      </c>
      <c r="H52" s="144">
        <v>4</v>
      </c>
      <c r="I52" s="144">
        <v>4</v>
      </c>
      <c r="J52" s="144">
        <f t="shared" si="9"/>
        <v>8</v>
      </c>
      <c r="K52" s="312">
        <f t="shared" si="10"/>
        <v>106</v>
      </c>
      <c r="L52" s="144"/>
      <c r="M52" s="313">
        <f t="shared" si="4"/>
        <v>27</v>
      </c>
      <c r="N52" s="144">
        <v>7</v>
      </c>
      <c r="O52" s="144">
        <v>8</v>
      </c>
      <c r="P52" s="313">
        <f t="shared" si="5"/>
        <v>15</v>
      </c>
      <c r="Q52" s="233">
        <f t="shared" si="6"/>
        <v>113</v>
      </c>
    </row>
    <row r="53" spans="1:17" s="1" customFormat="1" ht="14.25">
      <c r="A53" s="234" t="s">
        <v>136</v>
      </c>
      <c r="B53" s="144">
        <v>57</v>
      </c>
      <c r="C53" s="144">
        <v>52</v>
      </c>
      <c r="D53" s="313">
        <f t="shared" si="2"/>
        <v>109</v>
      </c>
      <c r="E53" s="144">
        <v>24</v>
      </c>
      <c r="F53" s="144">
        <v>25</v>
      </c>
      <c r="G53" s="144">
        <f t="shared" si="8"/>
        <v>49</v>
      </c>
      <c r="H53" s="144">
        <v>10</v>
      </c>
      <c r="I53" s="144">
        <v>11</v>
      </c>
      <c r="J53" s="144">
        <f t="shared" si="9"/>
        <v>21</v>
      </c>
      <c r="K53" s="312">
        <f t="shared" si="10"/>
        <v>179</v>
      </c>
      <c r="L53" s="144"/>
      <c r="M53" s="313">
        <f t="shared" si="4"/>
        <v>49</v>
      </c>
      <c r="N53" s="144">
        <v>17</v>
      </c>
      <c r="O53" s="144">
        <v>13</v>
      </c>
      <c r="P53" s="313">
        <f t="shared" si="5"/>
        <v>30</v>
      </c>
      <c r="Q53" s="233">
        <f t="shared" si="6"/>
        <v>188</v>
      </c>
    </row>
    <row r="54" spans="1:17" s="1" customFormat="1" ht="14.25">
      <c r="A54" s="234" t="s">
        <v>137</v>
      </c>
      <c r="B54" s="144">
        <v>619</v>
      </c>
      <c r="C54" s="144">
        <v>605</v>
      </c>
      <c r="D54" s="313">
        <f t="shared" si="2"/>
        <v>1224</v>
      </c>
      <c r="E54" s="144">
        <v>270</v>
      </c>
      <c r="F54" s="144">
        <v>255</v>
      </c>
      <c r="G54" s="144">
        <f t="shared" si="8"/>
        <v>525</v>
      </c>
      <c r="H54" s="144">
        <v>96</v>
      </c>
      <c r="I54" s="144">
        <v>98</v>
      </c>
      <c r="J54" s="144">
        <f t="shared" si="9"/>
        <v>194</v>
      </c>
      <c r="K54" s="312">
        <f t="shared" si="10"/>
        <v>1943</v>
      </c>
      <c r="L54" s="144"/>
      <c r="M54" s="313">
        <f t="shared" si="4"/>
        <v>525</v>
      </c>
      <c r="N54" s="144">
        <v>128</v>
      </c>
      <c r="O54" s="144">
        <v>150</v>
      </c>
      <c r="P54" s="313">
        <f t="shared" si="5"/>
        <v>278</v>
      </c>
      <c r="Q54" s="233">
        <f t="shared" si="6"/>
        <v>2027</v>
      </c>
    </row>
    <row r="55" spans="1:17" s="1" customFormat="1" ht="14.25">
      <c r="A55" s="234" t="s">
        <v>138</v>
      </c>
      <c r="B55" s="144">
        <v>113</v>
      </c>
      <c r="C55" s="144">
        <v>92</v>
      </c>
      <c r="D55" s="313">
        <f t="shared" si="2"/>
        <v>205</v>
      </c>
      <c r="E55" s="144">
        <v>37</v>
      </c>
      <c r="F55" s="144">
        <v>20</v>
      </c>
      <c r="G55" s="144">
        <f t="shared" si="8"/>
        <v>57</v>
      </c>
      <c r="H55" s="144">
        <v>8</v>
      </c>
      <c r="I55" s="144">
        <v>20</v>
      </c>
      <c r="J55" s="144">
        <f t="shared" si="9"/>
        <v>28</v>
      </c>
      <c r="K55" s="312">
        <f t="shared" si="10"/>
        <v>290</v>
      </c>
      <c r="L55" s="144"/>
      <c r="M55" s="313">
        <f t="shared" si="4"/>
        <v>57</v>
      </c>
      <c r="N55" s="144">
        <v>16</v>
      </c>
      <c r="O55" s="144">
        <v>24</v>
      </c>
      <c r="P55" s="313">
        <f t="shared" si="5"/>
        <v>40</v>
      </c>
      <c r="Q55" s="233">
        <f t="shared" si="6"/>
        <v>302</v>
      </c>
    </row>
    <row r="56" spans="1:17" s="1" customFormat="1" ht="14.25">
      <c r="A56" s="234" t="s">
        <v>139</v>
      </c>
      <c r="B56" s="144">
        <v>13</v>
      </c>
      <c r="C56" s="144">
        <v>11</v>
      </c>
      <c r="D56" s="313">
        <f t="shared" si="2"/>
        <v>24</v>
      </c>
      <c r="E56" s="144">
        <v>8</v>
      </c>
      <c r="F56" s="144">
        <v>4</v>
      </c>
      <c r="G56" s="144">
        <f t="shared" si="8"/>
        <v>12</v>
      </c>
      <c r="H56" s="144">
        <v>1</v>
      </c>
      <c r="I56" s="144">
        <v>2</v>
      </c>
      <c r="J56" s="144">
        <f t="shared" si="9"/>
        <v>3</v>
      </c>
      <c r="K56" s="312">
        <f t="shared" si="10"/>
        <v>39</v>
      </c>
      <c r="L56" s="144"/>
      <c r="M56" s="313">
        <f t="shared" si="4"/>
        <v>12</v>
      </c>
      <c r="N56" s="144">
        <v>3</v>
      </c>
      <c r="O56" s="144">
        <v>2</v>
      </c>
      <c r="P56" s="313">
        <f t="shared" si="5"/>
        <v>5</v>
      </c>
      <c r="Q56" s="233">
        <f t="shared" si="6"/>
        <v>41</v>
      </c>
    </row>
    <row r="57" spans="1:17" s="1" customFormat="1" ht="14.25">
      <c r="A57" s="234" t="s">
        <v>140</v>
      </c>
      <c r="B57" s="144">
        <v>451</v>
      </c>
      <c r="C57" s="144">
        <v>355</v>
      </c>
      <c r="D57" s="313">
        <f t="shared" si="2"/>
        <v>806</v>
      </c>
      <c r="E57" s="144">
        <v>242</v>
      </c>
      <c r="F57" s="144">
        <v>185</v>
      </c>
      <c r="G57" s="144">
        <f t="shared" si="8"/>
        <v>427</v>
      </c>
      <c r="H57" s="144">
        <v>81</v>
      </c>
      <c r="I57" s="144">
        <v>64</v>
      </c>
      <c r="J57" s="144">
        <f t="shared" si="9"/>
        <v>145</v>
      </c>
      <c r="K57" s="312">
        <f t="shared" si="10"/>
        <v>1378</v>
      </c>
      <c r="L57" s="144"/>
      <c r="M57" s="313">
        <f t="shared" si="4"/>
        <v>427</v>
      </c>
      <c r="N57" s="144">
        <v>111</v>
      </c>
      <c r="O57" s="144">
        <v>105</v>
      </c>
      <c r="P57" s="313">
        <f t="shared" si="5"/>
        <v>216</v>
      </c>
      <c r="Q57" s="233">
        <f t="shared" si="6"/>
        <v>1449</v>
      </c>
    </row>
    <row r="58" spans="1:17" s="1" customFormat="1" ht="14.25">
      <c r="A58" s="234" t="s">
        <v>141</v>
      </c>
      <c r="B58" s="144">
        <v>89</v>
      </c>
      <c r="C58" s="144">
        <v>66</v>
      </c>
      <c r="D58" s="313">
        <f t="shared" si="2"/>
        <v>155</v>
      </c>
      <c r="E58" s="144">
        <v>34</v>
      </c>
      <c r="F58" s="144">
        <v>18</v>
      </c>
      <c r="G58" s="144">
        <f t="shared" si="8"/>
        <v>52</v>
      </c>
      <c r="H58" s="144">
        <v>16</v>
      </c>
      <c r="I58" s="144">
        <v>7</v>
      </c>
      <c r="J58" s="144">
        <f t="shared" si="9"/>
        <v>23</v>
      </c>
      <c r="K58" s="312">
        <f t="shared" si="10"/>
        <v>230</v>
      </c>
      <c r="L58" s="144"/>
      <c r="M58" s="313">
        <f t="shared" si="4"/>
        <v>52</v>
      </c>
      <c r="N58" s="144">
        <v>23</v>
      </c>
      <c r="O58" s="144">
        <v>9</v>
      </c>
      <c r="P58" s="313">
        <f t="shared" si="5"/>
        <v>32</v>
      </c>
      <c r="Q58" s="233">
        <f t="shared" si="6"/>
        <v>239</v>
      </c>
    </row>
    <row r="59" spans="1:17" s="1" customFormat="1" ht="14.25">
      <c r="A59" s="234" t="s">
        <v>142</v>
      </c>
      <c r="B59" s="144">
        <v>5</v>
      </c>
      <c r="C59" s="144">
        <v>7</v>
      </c>
      <c r="D59" s="313">
        <f t="shared" si="2"/>
        <v>12</v>
      </c>
      <c r="E59" s="144">
        <v>4</v>
      </c>
      <c r="F59" s="144">
        <v>2</v>
      </c>
      <c r="G59" s="144">
        <f t="shared" si="8"/>
        <v>6</v>
      </c>
      <c r="H59" s="144">
        <v>0</v>
      </c>
      <c r="I59" s="144">
        <v>1</v>
      </c>
      <c r="J59" s="144">
        <f t="shared" si="9"/>
        <v>1</v>
      </c>
      <c r="K59" s="312">
        <f t="shared" si="10"/>
        <v>19</v>
      </c>
      <c r="L59" s="144"/>
      <c r="M59" s="313">
        <f t="shared" si="4"/>
        <v>6</v>
      </c>
      <c r="N59" s="144"/>
      <c r="O59" s="144">
        <v>1</v>
      </c>
      <c r="P59" s="313">
        <f t="shared" si="5"/>
        <v>1</v>
      </c>
      <c r="Q59" s="233">
        <f t="shared" si="6"/>
        <v>19</v>
      </c>
    </row>
    <row r="60" spans="1:17" s="1" customFormat="1" ht="14.25">
      <c r="A60" s="234" t="s">
        <v>143</v>
      </c>
      <c r="B60" s="144">
        <v>1181</v>
      </c>
      <c r="C60" s="144">
        <v>971</v>
      </c>
      <c r="D60" s="313">
        <f t="shared" si="2"/>
        <v>2152</v>
      </c>
      <c r="E60" s="144">
        <v>363</v>
      </c>
      <c r="F60" s="144">
        <v>335</v>
      </c>
      <c r="G60" s="144">
        <f t="shared" si="8"/>
        <v>698</v>
      </c>
      <c r="H60" s="144">
        <v>240</v>
      </c>
      <c r="I60" s="144">
        <v>278</v>
      </c>
      <c r="J60" s="144">
        <f t="shared" si="9"/>
        <v>518</v>
      </c>
      <c r="K60" s="312">
        <f t="shared" si="10"/>
        <v>3368</v>
      </c>
      <c r="L60" s="144"/>
      <c r="M60" s="313">
        <f t="shared" si="4"/>
        <v>698</v>
      </c>
      <c r="N60" s="144">
        <v>300</v>
      </c>
      <c r="O60" s="144">
        <v>333</v>
      </c>
      <c r="P60" s="313">
        <f t="shared" si="5"/>
        <v>633</v>
      </c>
      <c r="Q60" s="233">
        <f t="shared" si="6"/>
        <v>3483</v>
      </c>
    </row>
    <row r="61" spans="1:17" s="1" customFormat="1" ht="14.25">
      <c r="A61" s="234" t="s">
        <v>144</v>
      </c>
      <c r="B61" s="144">
        <v>36</v>
      </c>
      <c r="C61" s="144">
        <v>29</v>
      </c>
      <c r="D61" s="313">
        <f t="shared" si="2"/>
        <v>65</v>
      </c>
      <c r="E61" s="144">
        <v>19</v>
      </c>
      <c r="F61" s="144">
        <v>13</v>
      </c>
      <c r="G61" s="144">
        <f t="shared" si="8"/>
        <v>32</v>
      </c>
      <c r="H61" s="144">
        <v>1</v>
      </c>
      <c r="I61" s="144">
        <v>2</v>
      </c>
      <c r="J61" s="144">
        <f t="shared" si="9"/>
        <v>3</v>
      </c>
      <c r="K61" s="312">
        <f t="shared" si="10"/>
        <v>100</v>
      </c>
      <c r="L61" s="144"/>
      <c r="M61" s="313">
        <f t="shared" si="4"/>
        <v>32</v>
      </c>
      <c r="N61" s="144">
        <v>5</v>
      </c>
      <c r="O61" s="144">
        <v>6</v>
      </c>
      <c r="P61" s="313">
        <f t="shared" si="5"/>
        <v>11</v>
      </c>
      <c r="Q61" s="233">
        <f t="shared" si="6"/>
        <v>108</v>
      </c>
    </row>
    <row r="62" spans="1:17" s="1" customFormat="1" ht="14.25">
      <c r="A62" s="234" t="s">
        <v>145</v>
      </c>
      <c r="B62" s="144">
        <v>57</v>
      </c>
      <c r="C62" s="144">
        <v>56</v>
      </c>
      <c r="D62" s="313">
        <f t="shared" si="2"/>
        <v>113</v>
      </c>
      <c r="E62" s="144">
        <v>19</v>
      </c>
      <c r="F62" s="144">
        <v>14</v>
      </c>
      <c r="G62" s="144">
        <f t="shared" si="8"/>
        <v>33</v>
      </c>
      <c r="H62" s="144">
        <v>6</v>
      </c>
      <c r="I62" s="144">
        <v>12</v>
      </c>
      <c r="J62" s="144">
        <f t="shared" si="9"/>
        <v>18</v>
      </c>
      <c r="K62" s="312">
        <f t="shared" si="10"/>
        <v>164</v>
      </c>
      <c r="L62" s="144"/>
      <c r="M62" s="313">
        <f t="shared" si="4"/>
        <v>33</v>
      </c>
      <c r="N62" s="144">
        <v>15</v>
      </c>
      <c r="O62" s="144">
        <v>22</v>
      </c>
      <c r="P62" s="313">
        <f t="shared" si="5"/>
        <v>37</v>
      </c>
      <c r="Q62" s="233">
        <f t="shared" si="6"/>
        <v>183</v>
      </c>
    </row>
    <row r="63" spans="1:17" s="1" customFormat="1" ht="14.25">
      <c r="A63" s="234" t="s">
        <v>146</v>
      </c>
      <c r="B63" s="144">
        <v>127</v>
      </c>
      <c r="C63" s="144">
        <v>138</v>
      </c>
      <c r="D63" s="313">
        <f t="shared" si="2"/>
        <v>265</v>
      </c>
      <c r="E63" s="144">
        <v>64</v>
      </c>
      <c r="F63" s="144">
        <v>74</v>
      </c>
      <c r="G63" s="144">
        <f t="shared" si="8"/>
        <v>138</v>
      </c>
      <c r="H63" s="144">
        <v>21</v>
      </c>
      <c r="I63" s="144">
        <v>14</v>
      </c>
      <c r="J63" s="144">
        <f t="shared" si="9"/>
        <v>35</v>
      </c>
      <c r="K63" s="312">
        <f t="shared" si="10"/>
        <v>438</v>
      </c>
      <c r="L63" s="144"/>
      <c r="M63" s="313">
        <f t="shared" si="4"/>
        <v>138</v>
      </c>
      <c r="N63" s="144">
        <v>28</v>
      </c>
      <c r="O63" s="144">
        <v>31</v>
      </c>
      <c r="P63" s="313">
        <f t="shared" si="5"/>
        <v>59</v>
      </c>
      <c r="Q63" s="233">
        <f t="shared" si="6"/>
        <v>462</v>
      </c>
    </row>
    <row r="64" spans="1:17" s="1" customFormat="1" ht="14.25">
      <c r="A64" s="234" t="s">
        <v>147</v>
      </c>
      <c r="B64" s="144">
        <v>50</v>
      </c>
      <c r="C64" s="144">
        <v>23</v>
      </c>
      <c r="D64" s="313">
        <f t="shared" si="2"/>
        <v>73</v>
      </c>
      <c r="E64" s="144">
        <v>18</v>
      </c>
      <c r="F64" s="144">
        <v>10</v>
      </c>
      <c r="G64" s="144">
        <f t="shared" si="8"/>
        <v>28</v>
      </c>
      <c r="H64" s="144">
        <v>2</v>
      </c>
      <c r="I64" s="144">
        <v>0</v>
      </c>
      <c r="J64" s="144">
        <f t="shared" si="9"/>
        <v>2</v>
      </c>
      <c r="K64" s="312">
        <f t="shared" si="10"/>
        <v>103</v>
      </c>
      <c r="L64" s="144"/>
      <c r="M64" s="313">
        <f t="shared" si="4"/>
        <v>28</v>
      </c>
      <c r="N64" s="144">
        <v>2</v>
      </c>
      <c r="O64" s="144">
        <v>2</v>
      </c>
      <c r="P64" s="313">
        <f t="shared" si="5"/>
        <v>4</v>
      </c>
      <c r="Q64" s="233">
        <f t="shared" si="6"/>
        <v>105</v>
      </c>
    </row>
    <row r="65" spans="1:17" s="1" customFormat="1" ht="14.25">
      <c r="A65" s="234" t="s">
        <v>148</v>
      </c>
      <c r="B65" s="144">
        <v>10</v>
      </c>
      <c r="C65" s="144">
        <v>7</v>
      </c>
      <c r="D65" s="313">
        <f t="shared" si="2"/>
        <v>17</v>
      </c>
      <c r="E65" s="144">
        <v>4</v>
      </c>
      <c r="F65" s="144">
        <v>4</v>
      </c>
      <c r="G65" s="144">
        <f t="shared" si="8"/>
        <v>8</v>
      </c>
      <c r="H65" s="144">
        <v>2</v>
      </c>
      <c r="I65" s="144">
        <v>2</v>
      </c>
      <c r="J65" s="144">
        <f t="shared" si="9"/>
        <v>4</v>
      </c>
      <c r="K65" s="312">
        <f t="shared" si="10"/>
        <v>29</v>
      </c>
      <c r="L65" s="144"/>
      <c r="M65" s="313">
        <f t="shared" si="4"/>
        <v>8</v>
      </c>
      <c r="N65" s="144">
        <v>3</v>
      </c>
      <c r="O65" s="144">
        <v>2</v>
      </c>
      <c r="P65" s="313">
        <f t="shared" si="5"/>
        <v>5</v>
      </c>
      <c r="Q65" s="233">
        <f t="shared" si="6"/>
        <v>30</v>
      </c>
    </row>
    <row r="66" spans="1:17" s="1" customFormat="1" ht="14.25">
      <c r="A66" s="234" t="s">
        <v>149</v>
      </c>
      <c r="B66" s="144">
        <v>23</v>
      </c>
      <c r="C66" s="144">
        <v>22</v>
      </c>
      <c r="D66" s="313">
        <f t="shared" si="2"/>
        <v>45</v>
      </c>
      <c r="E66" s="144">
        <v>10</v>
      </c>
      <c r="F66" s="144">
        <v>5</v>
      </c>
      <c r="G66" s="144">
        <f t="shared" si="8"/>
        <v>15</v>
      </c>
      <c r="H66" s="144">
        <v>1</v>
      </c>
      <c r="I66" s="144">
        <v>1</v>
      </c>
      <c r="J66" s="144">
        <f t="shared" si="9"/>
        <v>2</v>
      </c>
      <c r="K66" s="312">
        <f t="shared" si="10"/>
        <v>62</v>
      </c>
      <c r="L66" s="144"/>
      <c r="M66" s="313">
        <f t="shared" si="4"/>
        <v>15</v>
      </c>
      <c r="N66" s="144">
        <v>2</v>
      </c>
      <c r="O66" s="144">
        <v>5</v>
      </c>
      <c r="P66" s="313">
        <f t="shared" si="5"/>
        <v>7</v>
      </c>
      <c r="Q66" s="233">
        <f t="shared" si="6"/>
        <v>67</v>
      </c>
    </row>
    <row r="67" spans="1:17" s="1" customFormat="1" ht="14.25">
      <c r="A67" s="234" t="s">
        <v>150</v>
      </c>
      <c r="B67" s="144">
        <v>2815</v>
      </c>
      <c r="C67" s="144">
        <v>2099</v>
      </c>
      <c r="D67" s="313">
        <f t="shared" si="2"/>
        <v>4914</v>
      </c>
      <c r="E67" s="144">
        <v>1221</v>
      </c>
      <c r="F67" s="144">
        <v>1054</v>
      </c>
      <c r="G67" s="144">
        <f t="shared" si="8"/>
        <v>2275</v>
      </c>
      <c r="H67" s="144">
        <v>548</v>
      </c>
      <c r="I67" s="144">
        <v>551</v>
      </c>
      <c r="J67" s="144">
        <f t="shared" si="9"/>
        <v>1099</v>
      </c>
      <c r="K67" s="312">
        <f t="shared" si="10"/>
        <v>8288</v>
      </c>
      <c r="L67" s="144"/>
      <c r="M67" s="313">
        <f t="shared" si="4"/>
        <v>2275</v>
      </c>
      <c r="N67" s="144">
        <v>726</v>
      </c>
      <c r="O67" s="144">
        <v>691</v>
      </c>
      <c r="P67" s="313">
        <f t="shared" si="5"/>
        <v>1417</v>
      </c>
      <c r="Q67" s="233">
        <f t="shared" si="6"/>
        <v>8606</v>
      </c>
    </row>
    <row r="68" spans="1:17" s="1" customFormat="1" ht="14.25">
      <c r="A68" s="234" t="s">
        <v>151</v>
      </c>
      <c r="B68" s="144">
        <v>49</v>
      </c>
      <c r="C68" s="144">
        <v>46</v>
      </c>
      <c r="D68" s="313">
        <f t="shared" si="2"/>
        <v>95</v>
      </c>
      <c r="E68" s="144">
        <v>24</v>
      </c>
      <c r="F68" s="144">
        <v>24</v>
      </c>
      <c r="G68" s="144">
        <f t="shared" si="8"/>
        <v>48</v>
      </c>
      <c r="H68" s="144">
        <v>9</v>
      </c>
      <c r="I68" s="144">
        <v>11</v>
      </c>
      <c r="J68" s="144">
        <f t="shared" si="9"/>
        <v>20</v>
      </c>
      <c r="K68" s="312">
        <f t="shared" si="10"/>
        <v>163</v>
      </c>
      <c r="L68" s="144"/>
      <c r="M68" s="313">
        <f t="shared" si="4"/>
        <v>48</v>
      </c>
      <c r="N68" s="144">
        <v>13</v>
      </c>
      <c r="O68" s="144">
        <v>16</v>
      </c>
      <c r="P68" s="313">
        <f t="shared" si="5"/>
        <v>29</v>
      </c>
      <c r="Q68" s="233">
        <f t="shared" si="6"/>
        <v>172</v>
      </c>
    </row>
    <row r="69" spans="1:17" s="1" customFormat="1" ht="14.25">
      <c r="A69" s="234" t="s">
        <v>152</v>
      </c>
      <c r="B69" s="144">
        <v>28</v>
      </c>
      <c r="C69" s="144">
        <v>28</v>
      </c>
      <c r="D69" s="313">
        <f t="shared" si="2"/>
        <v>56</v>
      </c>
      <c r="E69" s="144">
        <v>10</v>
      </c>
      <c r="F69" s="144">
        <v>7</v>
      </c>
      <c r="G69" s="144">
        <f t="shared" si="8"/>
        <v>17</v>
      </c>
      <c r="H69" s="144">
        <v>3</v>
      </c>
      <c r="I69" s="144">
        <v>2</v>
      </c>
      <c r="J69" s="144">
        <f t="shared" si="9"/>
        <v>5</v>
      </c>
      <c r="K69" s="312">
        <f t="shared" si="10"/>
        <v>78</v>
      </c>
      <c r="L69" s="144"/>
      <c r="M69" s="313">
        <f t="shared" si="4"/>
        <v>17</v>
      </c>
      <c r="N69" s="144">
        <v>4</v>
      </c>
      <c r="O69" s="144">
        <v>2</v>
      </c>
      <c r="P69" s="313">
        <f t="shared" si="5"/>
        <v>6</v>
      </c>
      <c r="Q69" s="233">
        <f t="shared" si="6"/>
        <v>79</v>
      </c>
    </row>
    <row r="70" spans="1:17" s="1" customFormat="1" ht="14.25">
      <c r="A70" s="234" t="s">
        <v>153</v>
      </c>
      <c r="B70" s="144">
        <v>293</v>
      </c>
      <c r="C70" s="144">
        <v>289</v>
      </c>
      <c r="D70" s="313">
        <f t="shared" si="2"/>
        <v>582</v>
      </c>
      <c r="E70" s="144">
        <v>147</v>
      </c>
      <c r="F70" s="144">
        <v>98</v>
      </c>
      <c r="G70" s="144">
        <f t="shared" si="8"/>
        <v>245</v>
      </c>
      <c r="H70" s="144">
        <v>32</v>
      </c>
      <c r="I70" s="144">
        <v>44</v>
      </c>
      <c r="J70" s="144">
        <f t="shared" si="9"/>
        <v>76</v>
      </c>
      <c r="K70" s="312">
        <f t="shared" si="10"/>
        <v>903</v>
      </c>
      <c r="L70" s="144"/>
      <c r="M70" s="313">
        <f t="shared" si="4"/>
        <v>245</v>
      </c>
      <c r="N70" s="144">
        <v>57</v>
      </c>
      <c r="O70" s="144">
        <v>65</v>
      </c>
      <c r="P70" s="313">
        <f t="shared" si="5"/>
        <v>122</v>
      </c>
      <c r="Q70" s="233">
        <f t="shared" si="6"/>
        <v>949</v>
      </c>
    </row>
    <row r="71" spans="1:17" s="1" customFormat="1" ht="14.25">
      <c r="A71" s="234" t="s">
        <v>154</v>
      </c>
      <c r="B71" s="144">
        <v>5</v>
      </c>
      <c r="C71" s="144">
        <v>5</v>
      </c>
      <c r="D71" s="313">
        <f t="shared" si="2"/>
        <v>10</v>
      </c>
      <c r="E71" s="144">
        <v>3</v>
      </c>
      <c r="F71" s="144">
        <v>2</v>
      </c>
      <c r="G71" s="144">
        <f t="shared" si="8"/>
        <v>5</v>
      </c>
      <c r="H71" s="144">
        <v>1</v>
      </c>
      <c r="I71" s="144">
        <v>1</v>
      </c>
      <c r="J71" s="144">
        <f t="shared" si="9"/>
        <v>2</v>
      </c>
      <c r="K71" s="312">
        <f t="shared" si="10"/>
        <v>17</v>
      </c>
      <c r="L71" s="144"/>
      <c r="M71" s="313">
        <f t="shared" si="4"/>
        <v>5</v>
      </c>
      <c r="N71" s="144">
        <v>1</v>
      </c>
      <c r="O71" s="144">
        <v>1</v>
      </c>
      <c r="P71" s="313">
        <f t="shared" si="5"/>
        <v>2</v>
      </c>
      <c r="Q71" s="233">
        <f t="shared" si="6"/>
        <v>17</v>
      </c>
    </row>
    <row r="72" spans="1:17" s="1" customFormat="1" ht="14.25">
      <c r="A72" s="234" t="s">
        <v>155</v>
      </c>
      <c r="B72" s="144">
        <v>5</v>
      </c>
      <c r="C72" s="144">
        <v>5</v>
      </c>
      <c r="D72" s="313">
        <f t="shared" si="2"/>
        <v>10</v>
      </c>
      <c r="E72" s="144">
        <v>2</v>
      </c>
      <c r="F72" s="144">
        <v>2</v>
      </c>
      <c r="G72" s="144">
        <f t="shared" si="8"/>
        <v>4</v>
      </c>
      <c r="H72" s="144">
        <v>1</v>
      </c>
      <c r="I72" s="144">
        <v>0</v>
      </c>
      <c r="J72" s="144">
        <f t="shared" si="9"/>
        <v>1</v>
      </c>
      <c r="K72" s="312">
        <f t="shared" si="10"/>
        <v>15</v>
      </c>
      <c r="L72" s="144"/>
      <c r="M72" s="313">
        <f t="shared" si="4"/>
        <v>4</v>
      </c>
      <c r="N72" s="144">
        <v>3</v>
      </c>
      <c r="O72" s="144"/>
      <c r="P72" s="313">
        <f t="shared" si="5"/>
        <v>3</v>
      </c>
      <c r="Q72" s="233">
        <f t="shared" si="6"/>
        <v>17</v>
      </c>
    </row>
    <row r="73" spans="1:17" s="1" customFormat="1" ht="14.25">
      <c r="A73" s="234" t="s">
        <v>156</v>
      </c>
      <c r="B73" s="144">
        <v>2</v>
      </c>
      <c r="C73" s="144">
        <v>1</v>
      </c>
      <c r="D73" s="313">
        <f t="shared" si="2"/>
        <v>3</v>
      </c>
      <c r="E73" s="144"/>
      <c r="F73" s="144"/>
      <c r="G73" s="144"/>
      <c r="H73" s="144"/>
      <c r="I73" s="144"/>
      <c r="J73" s="144"/>
      <c r="K73" s="312"/>
      <c r="L73" s="144"/>
      <c r="M73" s="313">
        <f t="shared" si="4"/>
        <v>0</v>
      </c>
      <c r="N73" s="144">
        <v>2</v>
      </c>
      <c r="O73" s="144"/>
      <c r="P73" s="313">
        <f t="shared" si="5"/>
        <v>2</v>
      </c>
      <c r="Q73" s="233">
        <f t="shared" si="6"/>
        <v>5</v>
      </c>
    </row>
    <row r="74" spans="1:17" s="1" customFormat="1" ht="14.25">
      <c r="A74" s="234" t="s">
        <v>157</v>
      </c>
      <c r="B74" s="144">
        <v>2419</v>
      </c>
      <c r="C74" s="144">
        <v>1765</v>
      </c>
      <c r="D74" s="313">
        <f t="shared" si="2"/>
        <v>4184</v>
      </c>
      <c r="E74" s="144">
        <v>939</v>
      </c>
      <c r="F74" s="144">
        <v>812</v>
      </c>
      <c r="G74" s="144">
        <f aca="true" t="shared" si="11" ref="G74:G85">SUM(E74:F74)</f>
        <v>1751</v>
      </c>
      <c r="H74" s="144">
        <v>431</v>
      </c>
      <c r="I74" s="144">
        <v>433</v>
      </c>
      <c r="J74" s="144">
        <f aca="true" t="shared" si="12" ref="J74:J85">SUM(H74:I74)</f>
        <v>864</v>
      </c>
      <c r="K74" s="312">
        <f aca="true" t="shared" si="13" ref="K74:K85">SUM(D74,G74,J74)</f>
        <v>6799</v>
      </c>
      <c r="L74" s="144"/>
      <c r="M74" s="313">
        <f t="shared" si="4"/>
        <v>1751</v>
      </c>
      <c r="N74" s="144">
        <v>515</v>
      </c>
      <c r="O74" s="144">
        <v>548</v>
      </c>
      <c r="P74" s="313">
        <f t="shared" si="5"/>
        <v>1063</v>
      </c>
      <c r="Q74" s="233">
        <f t="shared" si="6"/>
        <v>6998</v>
      </c>
    </row>
    <row r="75" spans="1:17" s="1" customFormat="1" ht="14.25">
      <c r="A75" s="234" t="s">
        <v>158</v>
      </c>
      <c r="B75" s="144">
        <v>94</v>
      </c>
      <c r="C75" s="144">
        <v>79</v>
      </c>
      <c r="D75" s="313">
        <f aca="true" t="shared" si="14" ref="D75:D139">SUM(B75:C75)</f>
        <v>173</v>
      </c>
      <c r="E75" s="144">
        <v>25</v>
      </c>
      <c r="F75" s="144">
        <v>31</v>
      </c>
      <c r="G75" s="144">
        <f t="shared" si="11"/>
        <v>56</v>
      </c>
      <c r="H75" s="144">
        <v>18</v>
      </c>
      <c r="I75" s="144">
        <v>14</v>
      </c>
      <c r="J75" s="144">
        <f t="shared" si="12"/>
        <v>32</v>
      </c>
      <c r="K75" s="312">
        <f t="shared" si="13"/>
        <v>261</v>
      </c>
      <c r="L75" s="144"/>
      <c r="M75" s="313">
        <f aca="true" t="shared" si="15" ref="M75:M139">SUM(E75,F75)</f>
        <v>56</v>
      </c>
      <c r="N75" s="144">
        <v>20</v>
      </c>
      <c r="O75" s="144">
        <v>15</v>
      </c>
      <c r="P75" s="313">
        <f aca="true" t="shared" si="16" ref="P75:P139">SUM(N75,O75)</f>
        <v>35</v>
      </c>
      <c r="Q75" s="233">
        <f aca="true" t="shared" si="17" ref="Q75:Q139">SUM(D75,M75,P75)</f>
        <v>264</v>
      </c>
    </row>
    <row r="76" spans="1:17" s="1" customFormat="1" ht="14.25">
      <c r="A76" s="234" t="s">
        <v>159</v>
      </c>
      <c r="B76" s="144">
        <v>42</v>
      </c>
      <c r="C76" s="144">
        <v>26</v>
      </c>
      <c r="D76" s="313">
        <f t="shared" si="14"/>
        <v>68</v>
      </c>
      <c r="E76" s="144">
        <v>23</v>
      </c>
      <c r="F76" s="144">
        <v>20</v>
      </c>
      <c r="G76" s="144">
        <f t="shared" si="11"/>
        <v>43</v>
      </c>
      <c r="H76" s="144">
        <v>7</v>
      </c>
      <c r="I76" s="144">
        <v>7</v>
      </c>
      <c r="J76" s="144">
        <f t="shared" si="12"/>
        <v>14</v>
      </c>
      <c r="K76" s="312">
        <f t="shared" si="13"/>
        <v>125</v>
      </c>
      <c r="L76" s="144"/>
      <c r="M76" s="313">
        <f t="shared" si="15"/>
        <v>43</v>
      </c>
      <c r="N76" s="144">
        <v>9</v>
      </c>
      <c r="O76" s="144">
        <v>11</v>
      </c>
      <c r="P76" s="313">
        <f t="shared" si="16"/>
        <v>20</v>
      </c>
      <c r="Q76" s="233">
        <f t="shared" si="17"/>
        <v>131</v>
      </c>
    </row>
    <row r="77" spans="1:17" s="1" customFormat="1" ht="14.25">
      <c r="A77" s="234" t="s">
        <v>160</v>
      </c>
      <c r="B77" s="144">
        <v>194</v>
      </c>
      <c r="C77" s="144">
        <v>178</v>
      </c>
      <c r="D77" s="313">
        <f t="shared" si="14"/>
        <v>372</v>
      </c>
      <c r="E77" s="144">
        <v>78</v>
      </c>
      <c r="F77" s="144">
        <v>51</v>
      </c>
      <c r="G77" s="144">
        <f t="shared" si="11"/>
        <v>129</v>
      </c>
      <c r="H77" s="144">
        <v>22</v>
      </c>
      <c r="I77" s="144">
        <v>27</v>
      </c>
      <c r="J77" s="144">
        <f t="shared" si="12"/>
        <v>49</v>
      </c>
      <c r="K77" s="312">
        <f t="shared" si="13"/>
        <v>550</v>
      </c>
      <c r="L77" s="144"/>
      <c r="M77" s="313">
        <f t="shared" si="15"/>
        <v>129</v>
      </c>
      <c r="N77" s="144">
        <v>37</v>
      </c>
      <c r="O77" s="144">
        <v>44</v>
      </c>
      <c r="P77" s="313">
        <f t="shared" si="16"/>
        <v>81</v>
      </c>
      <c r="Q77" s="233">
        <f t="shared" si="17"/>
        <v>582</v>
      </c>
    </row>
    <row r="78" spans="1:17" s="1" customFormat="1" ht="14.25">
      <c r="A78" s="234" t="s">
        <v>161</v>
      </c>
      <c r="B78" s="144">
        <v>1</v>
      </c>
      <c r="C78" s="144">
        <v>1</v>
      </c>
      <c r="D78" s="313">
        <f t="shared" si="14"/>
        <v>2</v>
      </c>
      <c r="E78" s="144"/>
      <c r="F78" s="144">
        <v>3</v>
      </c>
      <c r="G78" s="144">
        <f t="shared" si="11"/>
        <v>3</v>
      </c>
      <c r="H78" s="144">
        <v>0</v>
      </c>
      <c r="I78" s="144">
        <v>1</v>
      </c>
      <c r="J78" s="144">
        <f t="shared" si="12"/>
        <v>1</v>
      </c>
      <c r="K78" s="312">
        <f t="shared" si="13"/>
        <v>6</v>
      </c>
      <c r="L78" s="144"/>
      <c r="M78" s="313">
        <f t="shared" si="15"/>
        <v>3</v>
      </c>
      <c r="N78" s="144"/>
      <c r="O78" s="144"/>
      <c r="P78" s="313">
        <f t="shared" si="16"/>
        <v>0</v>
      </c>
      <c r="Q78" s="233">
        <f t="shared" si="17"/>
        <v>5</v>
      </c>
    </row>
    <row r="79" spans="1:17" s="1" customFormat="1" ht="14.25">
      <c r="A79" s="234" t="s">
        <v>162</v>
      </c>
      <c r="B79" s="144">
        <v>1</v>
      </c>
      <c r="C79" s="144">
        <v>2</v>
      </c>
      <c r="D79" s="313">
        <f t="shared" si="14"/>
        <v>3</v>
      </c>
      <c r="E79" s="144"/>
      <c r="F79" s="144">
        <v>1</v>
      </c>
      <c r="G79" s="144">
        <f t="shared" si="11"/>
        <v>1</v>
      </c>
      <c r="H79" s="144">
        <v>0</v>
      </c>
      <c r="I79" s="144">
        <v>0</v>
      </c>
      <c r="J79" s="144">
        <f t="shared" si="12"/>
        <v>0</v>
      </c>
      <c r="K79" s="312">
        <f t="shared" si="13"/>
        <v>4</v>
      </c>
      <c r="L79" s="144"/>
      <c r="M79" s="313">
        <f t="shared" si="15"/>
        <v>1</v>
      </c>
      <c r="N79" s="144"/>
      <c r="O79" s="144"/>
      <c r="P79" s="313">
        <f t="shared" si="16"/>
        <v>0</v>
      </c>
      <c r="Q79" s="233">
        <f t="shared" si="17"/>
        <v>4</v>
      </c>
    </row>
    <row r="80" spans="1:17" s="1" customFormat="1" ht="14.25">
      <c r="A80" s="234" t="s">
        <v>163</v>
      </c>
      <c r="B80" s="144">
        <v>52</v>
      </c>
      <c r="C80" s="144">
        <v>56</v>
      </c>
      <c r="D80" s="313">
        <f t="shared" si="14"/>
        <v>108</v>
      </c>
      <c r="E80" s="144">
        <v>32</v>
      </c>
      <c r="F80" s="144">
        <v>35</v>
      </c>
      <c r="G80" s="144">
        <f t="shared" si="11"/>
        <v>67</v>
      </c>
      <c r="H80" s="144">
        <v>8</v>
      </c>
      <c r="I80" s="144">
        <v>10</v>
      </c>
      <c r="J80" s="144">
        <f t="shared" si="12"/>
        <v>18</v>
      </c>
      <c r="K80" s="312">
        <f t="shared" si="13"/>
        <v>193</v>
      </c>
      <c r="L80" s="144"/>
      <c r="M80" s="313">
        <f t="shared" si="15"/>
        <v>67</v>
      </c>
      <c r="N80" s="144">
        <v>9</v>
      </c>
      <c r="O80" s="144">
        <v>17</v>
      </c>
      <c r="P80" s="313">
        <f t="shared" si="16"/>
        <v>26</v>
      </c>
      <c r="Q80" s="233">
        <f t="shared" si="17"/>
        <v>201</v>
      </c>
    </row>
    <row r="81" spans="1:17" s="1" customFormat="1" ht="14.25">
      <c r="A81" s="234" t="s">
        <v>164</v>
      </c>
      <c r="B81" s="144">
        <v>188</v>
      </c>
      <c r="C81" s="144">
        <v>195</v>
      </c>
      <c r="D81" s="313">
        <f t="shared" si="14"/>
        <v>383</v>
      </c>
      <c r="E81" s="144">
        <v>92</v>
      </c>
      <c r="F81" s="144">
        <v>87</v>
      </c>
      <c r="G81" s="144">
        <f t="shared" si="11"/>
        <v>179</v>
      </c>
      <c r="H81" s="144">
        <v>34</v>
      </c>
      <c r="I81" s="144">
        <v>29</v>
      </c>
      <c r="J81" s="144">
        <f t="shared" si="12"/>
        <v>63</v>
      </c>
      <c r="K81" s="312">
        <f t="shared" si="13"/>
        <v>625</v>
      </c>
      <c r="L81" s="144"/>
      <c r="M81" s="313">
        <f t="shared" si="15"/>
        <v>179</v>
      </c>
      <c r="N81" s="144">
        <v>53</v>
      </c>
      <c r="O81" s="144">
        <v>43</v>
      </c>
      <c r="P81" s="313">
        <f t="shared" si="16"/>
        <v>96</v>
      </c>
      <c r="Q81" s="233">
        <f t="shared" si="17"/>
        <v>658</v>
      </c>
    </row>
    <row r="82" spans="1:17" s="1" customFormat="1" ht="14.25">
      <c r="A82" s="234" t="s">
        <v>165</v>
      </c>
      <c r="B82" s="144">
        <v>2949</v>
      </c>
      <c r="C82" s="144">
        <v>2333</v>
      </c>
      <c r="D82" s="313">
        <f t="shared" si="14"/>
        <v>5282</v>
      </c>
      <c r="E82" s="144">
        <v>980</v>
      </c>
      <c r="F82" s="144">
        <v>882</v>
      </c>
      <c r="G82" s="144">
        <f t="shared" si="11"/>
        <v>1862</v>
      </c>
      <c r="H82" s="144">
        <v>640</v>
      </c>
      <c r="I82" s="144">
        <v>591</v>
      </c>
      <c r="J82" s="144">
        <f t="shared" si="12"/>
        <v>1231</v>
      </c>
      <c r="K82" s="312">
        <f t="shared" si="13"/>
        <v>8375</v>
      </c>
      <c r="L82" s="144"/>
      <c r="M82" s="313">
        <f t="shared" si="15"/>
        <v>1862</v>
      </c>
      <c r="N82" s="144">
        <v>740</v>
      </c>
      <c r="O82" s="144">
        <v>746</v>
      </c>
      <c r="P82" s="313">
        <f t="shared" si="16"/>
        <v>1486</v>
      </c>
      <c r="Q82" s="233">
        <f t="shared" si="17"/>
        <v>8630</v>
      </c>
    </row>
    <row r="83" spans="1:17" s="1" customFormat="1" ht="14.25">
      <c r="A83" s="234" t="s">
        <v>166</v>
      </c>
      <c r="B83" s="144">
        <v>57</v>
      </c>
      <c r="C83" s="144">
        <v>47</v>
      </c>
      <c r="D83" s="313">
        <f t="shared" si="14"/>
        <v>104</v>
      </c>
      <c r="E83" s="144">
        <v>27</v>
      </c>
      <c r="F83" s="144">
        <v>21</v>
      </c>
      <c r="G83" s="144">
        <f t="shared" si="11"/>
        <v>48</v>
      </c>
      <c r="H83" s="144">
        <v>9</v>
      </c>
      <c r="I83" s="144">
        <v>14</v>
      </c>
      <c r="J83" s="144">
        <f t="shared" si="12"/>
        <v>23</v>
      </c>
      <c r="K83" s="312">
        <f t="shared" si="13"/>
        <v>175</v>
      </c>
      <c r="L83" s="144"/>
      <c r="M83" s="313">
        <f t="shared" si="15"/>
        <v>48</v>
      </c>
      <c r="N83" s="144">
        <v>17</v>
      </c>
      <c r="O83" s="144">
        <v>17</v>
      </c>
      <c r="P83" s="313">
        <f t="shared" si="16"/>
        <v>34</v>
      </c>
      <c r="Q83" s="233">
        <f t="shared" si="17"/>
        <v>186</v>
      </c>
    </row>
    <row r="84" spans="1:17" s="1" customFormat="1" ht="14.25">
      <c r="A84" s="234" t="s">
        <v>167</v>
      </c>
      <c r="B84" s="144">
        <v>6</v>
      </c>
      <c r="C84" s="144">
        <v>4</v>
      </c>
      <c r="D84" s="313">
        <f t="shared" si="14"/>
        <v>10</v>
      </c>
      <c r="E84" s="144"/>
      <c r="F84" s="144">
        <v>1</v>
      </c>
      <c r="G84" s="144">
        <f t="shared" si="11"/>
        <v>1</v>
      </c>
      <c r="H84" s="144">
        <v>2</v>
      </c>
      <c r="I84" s="144">
        <v>1</v>
      </c>
      <c r="J84" s="144">
        <f t="shared" si="12"/>
        <v>3</v>
      </c>
      <c r="K84" s="312">
        <f t="shared" si="13"/>
        <v>14</v>
      </c>
      <c r="L84" s="144"/>
      <c r="M84" s="313">
        <f t="shared" si="15"/>
        <v>1</v>
      </c>
      <c r="N84" s="144">
        <v>2</v>
      </c>
      <c r="O84" s="144">
        <v>3</v>
      </c>
      <c r="P84" s="313">
        <f t="shared" si="16"/>
        <v>5</v>
      </c>
      <c r="Q84" s="233">
        <f t="shared" si="17"/>
        <v>16</v>
      </c>
    </row>
    <row r="85" spans="1:17" s="1" customFormat="1" ht="14.25">
      <c r="A85" s="234" t="s">
        <v>168</v>
      </c>
      <c r="B85" s="144">
        <v>8</v>
      </c>
      <c r="C85" s="144">
        <v>9</v>
      </c>
      <c r="D85" s="313">
        <f t="shared" si="14"/>
        <v>17</v>
      </c>
      <c r="E85" s="144">
        <v>4</v>
      </c>
      <c r="F85" s="144">
        <v>4</v>
      </c>
      <c r="G85" s="144">
        <f t="shared" si="11"/>
        <v>8</v>
      </c>
      <c r="H85" s="144">
        <v>0</v>
      </c>
      <c r="I85" s="144">
        <v>5</v>
      </c>
      <c r="J85" s="144">
        <f t="shared" si="12"/>
        <v>5</v>
      </c>
      <c r="K85" s="312">
        <f t="shared" si="13"/>
        <v>30</v>
      </c>
      <c r="L85" s="144"/>
      <c r="M85" s="313">
        <f t="shared" si="15"/>
        <v>8</v>
      </c>
      <c r="N85" s="144"/>
      <c r="O85" s="144">
        <v>4</v>
      </c>
      <c r="P85" s="313">
        <f t="shared" si="16"/>
        <v>4</v>
      </c>
      <c r="Q85" s="233">
        <f t="shared" si="17"/>
        <v>29</v>
      </c>
    </row>
    <row r="86" spans="1:17" s="1" customFormat="1" ht="14.25">
      <c r="A86" s="234" t="s">
        <v>169</v>
      </c>
      <c r="B86" s="144">
        <v>1</v>
      </c>
      <c r="C86" s="144"/>
      <c r="D86" s="313">
        <f t="shared" si="14"/>
        <v>1</v>
      </c>
      <c r="E86" s="144"/>
      <c r="F86" s="144"/>
      <c r="G86" s="144"/>
      <c r="H86" s="144"/>
      <c r="I86" s="144"/>
      <c r="J86" s="144"/>
      <c r="K86" s="312"/>
      <c r="L86" s="144"/>
      <c r="M86" s="313">
        <f t="shared" si="15"/>
        <v>0</v>
      </c>
      <c r="N86" s="144"/>
      <c r="O86" s="144"/>
      <c r="P86" s="313">
        <f t="shared" si="16"/>
        <v>0</v>
      </c>
      <c r="Q86" s="233">
        <f t="shared" si="17"/>
        <v>1</v>
      </c>
    </row>
    <row r="87" spans="1:17" s="1" customFormat="1" ht="14.25">
      <c r="A87" s="234" t="s">
        <v>72</v>
      </c>
      <c r="B87" s="144">
        <v>48468</v>
      </c>
      <c r="C87" s="144">
        <v>51200</v>
      </c>
      <c r="D87" s="313">
        <f t="shared" si="14"/>
        <v>99668</v>
      </c>
      <c r="E87" s="144">
        <v>17907</v>
      </c>
      <c r="F87" s="144">
        <v>16505</v>
      </c>
      <c r="G87" s="144">
        <f aca="true" t="shared" si="18" ref="G87:G115">SUM(E87:F87)</f>
        <v>34412</v>
      </c>
      <c r="H87" s="144">
        <v>11250</v>
      </c>
      <c r="I87" s="144">
        <v>13426</v>
      </c>
      <c r="J87" s="144">
        <f aca="true" t="shared" si="19" ref="J87:J115">SUM(H87:I87)</f>
        <v>24676</v>
      </c>
      <c r="K87" s="312">
        <f aca="true" t="shared" si="20" ref="K87:K115">SUM(D87,G87,J87)</f>
        <v>158756</v>
      </c>
      <c r="L87" s="144"/>
      <c r="M87" s="313">
        <f t="shared" si="15"/>
        <v>34412</v>
      </c>
      <c r="N87" s="144">
        <v>12580</v>
      </c>
      <c r="O87" s="144">
        <v>15259</v>
      </c>
      <c r="P87" s="313">
        <f t="shared" si="16"/>
        <v>27839</v>
      </c>
      <c r="Q87" s="233">
        <f t="shared" si="17"/>
        <v>161919</v>
      </c>
    </row>
    <row r="88" spans="1:17" s="1" customFormat="1" ht="14.25">
      <c r="A88" s="234" t="s">
        <v>170</v>
      </c>
      <c r="B88" s="144">
        <v>564</v>
      </c>
      <c r="C88" s="144">
        <v>660</v>
      </c>
      <c r="D88" s="313">
        <f t="shared" si="14"/>
        <v>1224</v>
      </c>
      <c r="E88" s="144">
        <v>232</v>
      </c>
      <c r="F88" s="144">
        <v>177</v>
      </c>
      <c r="G88" s="144">
        <f t="shared" si="18"/>
        <v>409</v>
      </c>
      <c r="H88" s="144">
        <v>87</v>
      </c>
      <c r="I88" s="144">
        <v>90</v>
      </c>
      <c r="J88" s="144">
        <f t="shared" si="19"/>
        <v>177</v>
      </c>
      <c r="K88" s="312">
        <f t="shared" si="20"/>
        <v>1810</v>
      </c>
      <c r="L88" s="144"/>
      <c r="M88" s="313">
        <f t="shared" si="15"/>
        <v>409</v>
      </c>
      <c r="N88" s="144">
        <v>120</v>
      </c>
      <c r="O88" s="144">
        <v>160</v>
      </c>
      <c r="P88" s="313">
        <f t="shared" si="16"/>
        <v>280</v>
      </c>
      <c r="Q88" s="233">
        <f t="shared" si="17"/>
        <v>1913</v>
      </c>
    </row>
    <row r="89" spans="1:17" s="1" customFormat="1" ht="14.25">
      <c r="A89" s="234" t="s">
        <v>171</v>
      </c>
      <c r="B89" s="144">
        <v>68</v>
      </c>
      <c r="C89" s="144">
        <v>50</v>
      </c>
      <c r="D89" s="313">
        <f t="shared" si="14"/>
        <v>118</v>
      </c>
      <c r="E89" s="144">
        <v>42</v>
      </c>
      <c r="F89" s="144">
        <v>18</v>
      </c>
      <c r="G89" s="144">
        <f t="shared" si="18"/>
        <v>60</v>
      </c>
      <c r="H89" s="144">
        <v>6</v>
      </c>
      <c r="I89" s="144">
        <v>9</v>
      </c>
      <c r="J89" s="144">
        <f t="shared" si="19"/>
        <v>15</v>
      </c>
      <c r="K89" s="312">
        <f t="shared" si="20"/>
        <v>193</v>
      </c>
      <c r="L89" s="144"/>
      <c r="M89" s="313">
        <f t="shared" si="15"/>
        <v>60</v>
      </c>
      <c r="N89" s="144">
        <v>6</v>
      </c>
      <c r="O89" s="144">
        <v>17</v>
      </c>
      <c r="P89" s="313">
        <f t="shared" si="16"/>
        <v>23</v>
      </c>
      <c r="Q89" s="233">
        <f t="shared" si="17"/>
        <v>201</v>
      </c>
    </row>
    <row r="90" spans="1:17" s="1" customFormat="1" ht="14.25">
      <c r="A90" s="234" t="s">
        <v>172</v>
      </c>
      <c r="B90" s="144">
        <v>130</v>
      </c>
      <c r="C90" s="144">
        <v>122</v>
      </c>
      <c r="D90" s="313">
        <f t="shared" si="14"/>
        <v>252</v>
      </c>
      <c r="E90" s="144">
        <v>60</v>
      </c>
      <c r="F90" s="144">
        <v>39</v>
      </c>
      <c r="G90" s="144">
        <f t="shared" si="18"/>
        <v>99</v>
      </c>
      <c r="H90" s="144">
        <v>12</v>
      </c>
      <c r="I90" s="144">
        <v>17</v>
      </c>
      <c r="J90" s="144">
        <f t="shared" si="19"/>
        <v>29</v>
      </c>
      <c r="K90" s="312">
        <f t="shared" si="20"/>
        <v>380</v>
      </c>
      <c r="L90" s="144"/>
      <c r="M90" s="313">
        <f t="shared" si="15"/>
        <v>99</v>
      </c>
      <c r="N90" s="144">
        <v>22</v>
      </c>
      <c r="O90" s="144">
        <v>24</v>
      </c>
      <c r="P90" s="313">
        <f t="shared" si="16"/>
        <v>46</v>
      </c>
      <c r="Q90" s="233">
        <f t="shared" si="17"/>
        <v>397</v>
      </c>
    </row>
    <row r="91" spans="1:17" s="1" customFormat="1" ht="14.25">
      <c r="A91" s="234" t="s">
        <v>173</v>
      </c>
      <c r="B91" s="144">
        <v>302</v>
      </c>
      <c r="C91" s="144">
        <v>188</v>
      </c>
      <c r="D91" s="313">
        <f t="shared" si="14"/>
        <v>490</v>
      </c>
      <c r="E91" s="144">
        <v>97</v>
      </c>
      <c r="F91" s="144">
        <v>89</v>
      </c>
      <c r="G91" s="144">
        <f t="shared" si="18"/>
        <v>186</v>
      </c>
      <c r="H91" s="144">
        <v>28</v>
      </c>
      <c r="I91" s="144">
        <v>52</v>
      </c>
      <c r="J91" s="144">
        <f t="shared" si="19"/>
        <v>80</v>
      </c>
      <c r="K91" s="312">
        <f t="shared" si="20"/>
        <v>756</v>
      </c>
      <c r="L91" s="144"/>
      <c r="M91" s="313">
        <f t="shared" si="15"/>
        <v>186</v>
      </c>
      <c r="N91" s="144">
        <v>47</v>
      </c>
      <c r="O91" s="144">
        <v>68</v>
      </c>
      <c r="P91" s="313">
        <f t="shared" si="16"/>
        <v>115</v>
      </c>
      <c r="Q91" s="233">
        <f t="shared" si="17"/>
        <v>791</v>
      </c>
    </row>
    <row r="92" spans="1:17" s="1" customFormat="1" ht="14.25">
      <c r="A92" s="234" t="s">
        <v>174</v>
      </c>
      <c r="B92" s="144">
        <v>39</v>
      </c>
      <c r="C92" s="144">
        <v>35</v>
      </c>
      <c r="D92" s="313">
        <f t="shared" si="14"/>
        <v>74</v>
      </c>
      <c r="E92" s="144">
        <v>27</v>
      </c>
      <c r="F92" s="144">
        <v>31</v>
      </c>
      <c r="G92" s="144">
        <f t="shared" si="18"/>
        <v>58</v>
      </c>
      <c r="H92" s="144">
        <v>3</v>
      </c>
      <c r="I92" s="144">
        <v>6</v>
      </c>
      <c r="J92" s="144">
        <f t="shared" si="19"/>
        <v>9</v>
      </c>
      <c r="K92" s="312">
        <f t="shared" si="20"/>
        <v>141</v>
      </c>
      <c r="L92" s="144"/>
      <c r="M92" s="313">
        <f t="shared" si="15"/>
        <v>58</v>
      </c>
      <c r="N92" s="144">
        <v>5</v>
      </c>
      <c r="O92" s="144">
        <v>12</v>
      </c>
      <c r="P92" s="313">
        <f t="shared" si="16"/>
        <v>17</v>
      </c>
      <c r="Q92" s="233">
        <f t="shared" si="17"/>
        <v>149</v>
      </c>
    </row>
    <row r="93" spans="1:17" s="1" customFormat="1" ht="14.25">
      <c r="A93" s="234" t="s">
        <v>175</v>
      </c>
      <c r="B93" s="144">
        <v>39</v>
      </c>
      <c r="C93" s="144">
        <v>51</v>
      </c>
      <c r="D93" s="313">
        <f t="shared" si="14"/>
        <v>90</v>
      </c>
      <c r="E93" s="144">
        <v>54</v>
      </c>
      <c r="F93" s="144">
        <v>36</v>
      </c>
      <c r="G93" s="144">
        <f t="shared" si="18"/>
        <v>90</v>
      </c>
      <c r="H93" s="144">
        <v>7</v>
      </c>
      <c r="I93" s="144">
        <v>9</v>
      </c>
      <c r="J93" s="144">
        <f t="shared" si="19"/>
        <v>16</v>
      </c>
      <c r="K93" s="312">
        <f t="shared" si="20"/>
        <v>196</v>
      </c>
      <c r="L93" s="144"/>
      <c r="M93" s="313">
        <f t="shared" si="15"/>
        <v>90</v>
      </c>
      <c r="N93" s="144">
        <v>13</v>
      </c>
      <c r="O93" s="144">
        <v>10</v>
      </c>
      <c r="P93" s="313">
        <f t="shared" si="16"/>
        <v>23</v>
      </c>
      <c r="Q93" s="233">
        <f t="shared" si="17"/>
        <v>203</v>
      </c>
    </row>
    <row r="94" spans="1:17" s="1" customFormat="1" ht="16.5" customHeight="1">
      <c r="A94" s="234" t="s">
        <v>176</v>
      </c>
      <c r="B94" s="144">
        <v>52</v>
      </c>
      <c r="C94" s="144">
        <v>32</v>
      </c>
      <c r="D94" s="313">
        <f t="shared" si="14"/>
        <v>84</v>
      </c>
      <c r="E94" s="144">
        <v>19</v>
      </c>
      <c r="F94" s="144">
        <v>25</v>
      </c>
      <c r="G94" s="144">
        <f t="shared" si="18"/>
        <v>44</v>
      </c>
      <c r="H94" s="144">
        <v>12</v>
      </c>
      <c r="I94" s="144">
        <v>5</v>
      </c>
      <c r="J94" s="144">
        <f t="shared" si="19"/>
        <v>17</v>
      </c>
      <c r="K94" s="312">
        <f t="shared" si="20"/>
        <v>145</v>
      </c>
      <c r="L94" s="144"/>
      <c r="M94" s="313">
        <f t="shared" si="15"/>
        <v>44</v>
      </c>
      <c r="N94" s="144">
        <v>11</v>
      </c>
      <c r="O94" s="144">
        <v>7</v>
      </c>
      <c r="P94" s="313">
        <f t="shared" si="16"/>
        <v>18</v>
      </c>
      <c r="Q94" s="233">
        <f t="shared" si="17"/>
        <v>146</v>
      </c>
    </row>
    <row r="95" spans="1:17" s="1" customFormat="1" ht="14.25">
      <c r="A95" s="234" t="s">
        <v>177</v>
      </c>
      <c r="B95" s="144">
        <v>7</v>
      </c>
      <c r="C95" s="144">
        <v>6</v>
      </c>
      <c r="D95" s="313">
        <f t="shared" si="14"/>
        <v>13</v>
      </c>
      <c r="E95" s="144">
        <v>5</v>
      </c>
      <c r="F95" s="144">
        <v>1</v>
      </c>
      <c r="G95" s="144">
        <f t="shared" si="18"/>
        <v>6</v>
      </c>
      <c r="H95" s="144">
        <v>0</v>
      </c>
      <c r="I95" s="144">
        <v>0</v>
      </c>
      <c r="J95" s="144">
        <f t="shared" si="19"/>
        <v>0</v>
      </c>
      <c r="K95" s="312">
        <f t="shared" si="20"/>
        <v>19</v>
      </c>
      <c r="L95" s="144"/>
      <c r="M95" s="313">
        <f t="shared" si="15"/>
        <v>6</v>
      </c>
      <c r="N95" s="144"/>
      <c r="O95" s="144">
        <v>1</v>
      </c>
      <c r="P95" s="313">
        <f t="shared" si="16"/>
        <v>1</v>
      </c>
      <c r="Q95" s="233">
        <f t="shared" si="17"/>
        <v>20</v>
      </c>
    </row>
    <row r="96" spans="1:17" s="1" customFormat="1" ht="14.25">
      <c r="A96" s="234" t="s">
        <v>178</v>
      </c>
      <c r="B96" s="144">
        <v>52</v>
      </c>
      <c r="C96" s="144">
        <v>36</v>
      </c>
      <c r="D96" s="313">
        <f t="shared" si="14"/>
        <v>88</v>
      </c>
      <c r="E96" s="144">
        <v>15</v>
      </c>
      <c r="F96" s="144">
        <v>12</v>
      </c>
      <c r="G96" s="144">
        <f t="shared" si="18"/>
        <v>27</v>
      </c>
      <c r="H96" s="144">
        <v>6</v>
      </c>
      <c r="I96" s="144">
        <v>7</v>
      </c>
      <c r="J96" s="144">
        <f t="shared" si="19"/>
        <v>13</v>
      </c>
      <c r="K96" s="312">
        <f t="shared" si="20"/>
        <v>128</v>
      </c>
      <c r="L96" s="144"/>
      <c r="M96" s="313">
        <f t="shared" si="15"/>
        <v>27</v>
      </c>
      <c r="N96" s="144">
        <v>7</v>
      </c>
      <c r="O96" s="144">
        <v>7</v>
      </c>
      <c r="P96" s="313">
        <f t="shared" si="16"/>
        <v>14</v>
      </c>
      <c r="Q96" s="233">
        <f t="shared" si="17"/>
        <v>129</v>
      </c>
    </row>
    <row r="97" spans="1:17" s="1" customFormat="1" ht="14.25">
      <c r="A97" s="234" t="s">
        <v>179</v>
      </c>
      <c r="B97" s="144">
        <v>91</v>
      </c>
      <c r="C97" s="144">
        <v>63</v>
      </c>
      <c r="D97" s="313">
        <f t="shared" si="14"/>
        <v>154</v>
      </c>
      <c r="E97" s="144">
        <v>51</v>
      </c>
      <c r="F97" s="144">
        <v>39</v>
      </c>
      <c r="G97" s="144">
        <f t="shared" si="18"/>
        <v>90</v>
      </c>
      <c r="H97" s="144">
        <v>15</v>
      </c>
      <c r="I97" s="144">
        <v>10</v>
      </c>
      <c r="J97" s="144">
        <f t="shared" si="19"/>
        <v>25</v>
      </c>
      <c r="K97" s="312">
        <f t="shared" si="20"/>
        <v>269</v>
      </c>
      <c r="L97" s="144"/>
      <c r="M97" s="313">
        <f t="shared" si="15"/>
        <v>90</v>
      </c>
      <c r="N97" s="144">
        <v>23</v>
      </c>
      <c r="O97" s="144">
        <v>24</v>
      </c>
      <c r="P97" s="313">
        <f t="shared" si="16"/>
        <v>47</v>
      </c>
      <c r="Q97" s="233">
        <f t="shared" si="17"/>
        <v>291</v>
      </c>
    </row>
    <row r="98" spans="1:17" s="1" customFormat="1" ht="14.25">
      <c r="A98" s="234" t="s">
        <v>180</v>
      </c>
      <c r="B98" s="144">
        <v>96</v>
      </c>
      <c r="C98" s="144">
        <v>63</v>
      </c>
      <c r="D98" s="313">
        <f t="shared" si="14"/>
        <v>159</v>
      </c>
      <c r="E98" s="144">
        <v>48</v>
      </c>
      <c r="F98" s="144">
        <v>39</v>
      </c>
      <c r="G98" s="144">
        <f t="shared" si="18"/>
        <v>87</v>
      </c>
      <c r="H98" s="144">
        <v>17</v>
      </c>
      <c r="I98" s="144">
        <v>8</v>
      </c>
      <c r="J98" s="144">
        <f t="shared" si="19"/>
        <v>25</v>
      </c>
      <c r="K98" s="312">
        <f t="shared" si="20"/>
        <v>271</v>
      </c>
      <c r="L98" s="144"/>
      <c r="M98" s="313">
        <f t="shared" si="15"/>
        <v>87</v>
      </c>
      <c r="N98" s="144">
        <v>23</v>
      </c>
      <c r="O98" s="144">
        <v>12</v>
      </c>
      <c r="P98" s="313">
        <f t="shared" si="16"/>
        <v>35</v>
      </c>
      <c r="Q98" s="233">
        <f t="shared" si="17"/>
        <v>281</v>
      </c>
    </row>
    <row r="99" spans="1:17" s="1" customFormat="1" ht="14.25">
      <c r="A99" s="234" t="s">
        <v>181</v>
      </c>
      <c r="B99" s="144">
        <v>3356</v>
      </c>
      <c r="C99" s="144">
        <v>2658</v>
      </c>
      <c r="D99" s="313">
        <f t="shared" si="14"/>
        <v>6014</v>
      </c>
      <c r="E99" s="144">
        <v>1200</v>
      </c>
      <c r="F99" s="144">
        <v>1237</v>
      </c>
      <c r="G99" s="144">
        <f t="shared" si="18"/>
        <v>2437</v>
      </c>
      <c r="H99" s="144">
        <v>691</v>
      </c>
      <c r="I99" s="144">
        <v>678</v>
      </c>
      <c r="J99" s="144">
        <f t="shared" si="19"/>
        <v>1369</v>
      </c>
      <c r="K99" s="312">
        <f t="shared" si="20"/>
        <v>9820</v>
      </c>
      <c r="L99" s="144"/>
      <c r="M99" s="313">
        <f t="shared" si="15"/>
        <v>2437</v>
      </c>
      <c r="N99" s="144">
        <v>805</v>
      </c>
      <c r="O99" s="144">
        <v>807</v>
      </c>
      <c r="P99" s="313">
        <f t="shared" si="16"/>
        <v>1612</v>
      </c>
      <c r="Q99" s="233">
        <f t="shared" si="17"/>
        <v>10063</v>
      </c>
    </row>
    <row r="100" spans="1:17" s="1" customFormat="1" ht="14.25">
      <c r="A100" s="234" t="s">
        <v>182</v>
      </c>
      <c r="B100" s="144">
        <v>29</v>
      </c>
      <c r="C100" s="144">
        <v>15</v>
      </c>
      <c r="D100" s="313">
        <f t="shared" si="14"/>
        <v>44</v>
      </c>
      <c r="E100" s="144">
        <v>54</v>
      </c>
      <c r="F100" s="144">
        <v>12</v>
      </c>
      <c r="G100" s="144">
        <f t="shared" si="18"/>
        <v>66</v>
      </c>
      <c r="H100" s="144">
        <v>4</v>
      </c>
      <c r="I100" s="144">
        <v>4</v>
      </c>
      <c r="J100" s="144">
        <f t="shared" si="19"/>
        <v>8</v>
      </c>
      <c r="K100" s="312">
        <f t="shared" si="20"/>
        <v>118</v>
      </c>
      <c r="L100" s="144"/>
      <c r="M100" s="313">
        <f t="shared" si="15"/>
        <v>66</v>
      </c>
      <c r="N100" s="144">
        <v>7</v>
      </c>
      <c r="O100" s="144">
        <v>7</v>
      </c>
      <c r="P100" s="313">
        <f t="shared" si="16"/>
        <v>14</v>
      </c>
      <c r="Q100" s="233">
        <f t="shared" si="17"/>
        <v>124</v>
      </c>
    </row>
    <row r="101" spans="1:17" s="1" customFormat="1" ht="14.25">
      <c r="A101" s="234" t="s">
        <v>183</v>
      </c>
      <c r="B101" s="144">
        <v>12</v>
      </c>
      <c r="C101" s="144">
        <v>9</v>
      </c>
      <c r="D101" s="313">
        <f t="shared" si="14"/>
        <v>21</v>
      </c>
      <c r="E101" s="144">
        <v>7</v>
      </c>
      <c r="F101" s="144">
        <v>2</v>
      </c>
      <c r="G101" s="144">
        <f t="shared" si="18"/>
        <v>9</v>
      </c>
      <c r="H101" s="144">
        <v>0</v>
      </c>
      <c r="I101" s="144">
        <v>3</v>
      </c>
      <c r="J101" s="144">
        <f t="shared" si="19"/>
        <v>3</v>
      </c>
      <c r="K101" s="312">
        <f t="shared" si="20"/>
        <v>33</v>
      </c>
      <c r="L101" s="144"/>
      <c r="M101" s="313">
        <f t="shared" si="15"/>
        <v>9</v>
      </c>
      <c r="N101" s="144"/>
      <c r="O101" s="144">
        <v>7</v>
      </c>
      <c r="P101" s="313">
        <f t="shared" si="16"/>
        <v>7</v>
      </c>
      <c r="Q101" s="233">
        <f t="shared" si="17"/>
        <v>37</v>
      </c>
    </row>
    <row r="102" spans="1:17" s="1" customFormat="1" ht="14.25">
      <c r="A102" s="234" t="s">
        <v>184</v>
      </c>
      <c r="B102" s="144">
        <v>21</v>
      </c>
      <c r="C102" s="144">
        <v>20</v>
      </c>
      <c r="D102" s="313">
        <f t="shared" si="14"/>
        <v>41</v>
      </c>
      <c r="E102" s="144">
        <v>9</v>
      </c>
      <c r="F102" s="144">
        <v>1</v>
      </c>
      <c r="G102" s="144">
        <f t="shared" si="18"/>
        <v>10</v>
      </c>
      <c r="H102" s="144">
        <v>1</v>
      </c>
      <c r="I102" s="144">
        <v>1</v>
      </c>
      <c r="J102" s="144">
        <f t="shared" si="19"/>
        <v>2</v>
      </c>
      <c r="K102" s="312">
        <f t="shared" si="20"/>
        <v>53</v>
      </c>
      <c r="L102" s="144"/>
      <c r="M102" s="313">
        <f t="shared" si="15"/>
        <v>10</v>
      </c>
      <c r="N102" s="144">
        <v>4</v>
      </c>
      <c r="O102" s="144">
        <v>4</v>
      </c>
      <c r="P102" s="313">
        <f t="shared" si="16"/>
        <v>8</v>
      </c>
      <c r="Q102" s="233">
        <f t="shared" si="17"/>
        <v>59</v>
      </c>
    </row>
    <row r="103" spans="1:17" s="1" customFormat="1" ht="14.25">
      <c r="A103" s="234" t="s">
        <v>185</v>
      </c>
      <c r="B103" s="144">
        <v>373</v>
      </c>
      <c r="C103" s="144">
        <v>194</v>
      </c>
      <c r="D103" s="313">
        <f t="shared" si="14"/>
        <v>567</v>
      </c>
      <c r="E103" s="144">
        <v>132</v>
      </c>
      <c r="F103" s="144">
        <v>112</v>
      </c>
      <c r="G103" s="144">
        <f t="shared" si="18"/>
        <v>244</v>
      </c>
      <c r="H103" s="144">
        <v>38</v>
      </c>
      <c r="I103" s="144">
        <v>33</v>
      </c>
      <c r="J103" s="144">
        <f t="shared" si="19"/>
        <v>71</v>
      </c>
      <c r="K103" s="312">
        <f t="shared" si="20"/>
        <v>882</v>
      </c>
      <c r="L103" s="144"/>
      <c r="M103" s="313">
        <f t="shared" si="15"/>
        <v>244</v>
      </c>
      <c r="N103" s="144">
        <v>55</v>
      </c>
      <c r="O103" s="144">
        <v>49</v>
      </c>
      <c r="P103" s="313">
        <f t="shared" si="16"/>
        <v>104</v>
      </c>
      <c r="Q103" s="233">
        <f t="shared" si="17"/>
        <v>915</v>
      </c>
    </row>
    <row r="104" spans="1:17" s="1" customFormat="1" ht="14.25">
      <c r="A104" s="234" t="s">
        <v>294</v>
      </c>
      <c r="B104" s="144"/>
      <c r="C104" s="144">
        <v>1</v>
      </c>
      <c r="D104" s="313">
        <f t="shared" si="14"/>
        <v>1</v>
      </c>
      <c r="E104" s="144"/>
      <c r="F104" s="144"/>
      <c r="G104" s="144"/>
      <c r="H104" s="144"/>
      <c r="I104" s="144"/>
      <c r="J104" s="144"/>
      <c r="K104" s="312"/>
      <c r="L104" s="144"/>
      <c r="M104" s="313">
        <f t="shared" si="15"/>
        <v>0</v>
      </c>
      <c r="N104" s="144"/>
      <c r="O104" s="144"/>
      <c r="P104" s="313">
        <f>SUM(N104,O104)</f>
        <v>0</v>
      </c>
      <c r="Q104" s="233">
        <f>SUM(D104,M104,P104)</f>
        <v>1</v>
      </c>
    </row>
    <row r="105" spans="1:17" s="1" customFormat="1" ht="14.25">
      <c r="A105" s="234" t="s">
        <v>186</v>
      </c>
      <c r="B105" s="144">
        <v>24</v>
      </c>
      <c r="C105" s="144">
        <v>22</v>
      </c>
      <c r="D105" s="313">
        <f t="shared" si="14"/>
        <v>46</v>
      </c>
      <c r="E105" s="144">
        <v>12</v>
      </c>
      <c r="F105" s="144">
        <v>6</v>
      </c>
      <c r="G105" s="144">
        <f t="shared" si="18"/>
        <v>18</v>
      </c>
      <c r="H105" s="144">
        <v>3</v>
      </c>
      <c r="I105" s="144">
        <v>4</v>
      </c>
      <c r="J105" s="144">
        <f t="shared" si="19"/>
        <v>7</v>
      </c>
      <c r="K105" s="312">
        <f t="shared" si="20"/>
        <v>71</v>
      </c>
      <c r="L105" s="144"/>
      <c r="M105" s="313">
        <f t="shared" si="15"/>
        <v>18</v>
      </c>
      <c r="N105" s="144">
        <v>5</v>
      </c>
      <c r="O105" s="144">
        <v>4</v>
      </c>
      <c r="P105" s="313">
        <f t="shared" si="16"/>
        <v>9</v>
      </c>
      <c r="Q105" s="233">
        <f t="shared" si="17"/>
        <v>73</v>
      </c>
    </row>
    <row r="106" spans="1:17" s="1" customFormat="1" ht="14.25">
      <c r="A106" s="234" t="s">
        <v>187</v>
      </c>
      <c r="B106" s="144">
        <v>67</v>
      </c>
      <c r="C106" s="144">
        <v>35</v>
      </c>
      <c r="D106" s="313">
        <f t="shared" si="14"/>
        <v>102</v>
      </c>
      <c r="E106" s="144">
        <v>24</v>
      </c>
      <c r="F106" s="144">
        <v>14</v>
      </c>
      <c r="G106" s="144">
        <f t="shared" si="18"/>
        <v>38</v>
      </c>
      <c r="H106" s="144">
        <v>9</v>
      </c>
      <c r="I106" s="144">
        <v>6</v>
      </c>
      <c r="J106" s="144">
        <f t="shared" si="19"/>
        <v>15</v>
      </c>
      <c r="K106" s="312">
        <f t="shared" si="20"/>
        <v>155</v>
      </c>
      <c r="L106" s="144"/>
      <c r="M106" s="313">
        <f t="shared" si="15"/>
        <v>38</v>
      </c>
      <c r="N106" s="144">
        <v>16</v>
      </c>
      <c r="O106" s="144">
        <v>16</v>
      </c>
      <c r="P106" s="313">
        <f t="shared" si="16"/>
        <v>32</v>
      </c>
      <c r="Q106" s="233">
        <f t="shared" si="17"/>
        <v>172</v>
      </c>
    </row>
    <row r="107" spans="1:17" s="1" customFormat="1" ht="14.25">
      <c r="A107" s="234" t="s">
        <v>188</v>
      </c>
      <c r="B107" s="144"/>
      <c r="C107" s="144">
        <v>2</v>
      </c>
      <c r="D107" s="313">
        <f t="shared" si="14"/>
        <v>2</v>
      </c>
      <c r="E107" s="144">
        <v>1</v>
      </c>
      <c r="F107" s="144">
        <v>1</v>
      </c>
      <c r="G107" s="144">
        <f t="shared" si="18"/>
        <v>2</v>
      </c>
      <c r="H107" s="144">
        <v>0</v>
      </c>
      <c r="I107" s="144">
        <v>0</v>
      </c>
      <c r="J107" s="144">
        <f t="shared" si="19"/>
        <v>0</v>
      </c>
      <c r="K107" s="312">
        <f t="shared" si="20"/>
        <v>4</v>
      </c>
      <c r="L107" s="144"/>
      <c r="M107" s="313">
        <f t="shared" si="15"/>
        <v>2</v>
      </c>
      <c r="N107" s="144"/>
      <c r="O107" s="144"/>
      <c r="P107" s="313">
        <f t="shared" si="16"/>
        <v>0</v>
      </c>
      <c r="Q107" s="233">
        <f t="shared" si="17"/>
        <v>4</v>
      </c>
    </row>
    <row r="108" spans="1:17" s="1" customFormat="1" ht="14.25">
      <c r="A108" s="234" t="s">
        <v>189</v>
      </c>
      <c r="B108" s="144">
        <v>24</v>
      </c>
      <c r="C108" s="144">
        <v>18</v>
      </c>
      <c r="D108" s="313">
        <f t="shared" si="14"/>
        <v>42</v>
      </c>
      <c r="E108" s="144">
        <v>3</v>
      </c>
      <c r="F108" s="144">
        <v>2</v>
      </c>
      <c r="G108" s="144">
        <f t="shared" si="18"/>
        <v>5</v>
      </c>
      <c r="H108" s="144">
        <v>2</v>
      </c>
      <c r="I108" s="144">
        <v>1</v>
      </c>
      <c r="J108" s="144">
        <f t="shared" si="19"/>
        <v>3</v>
      </c>
      <c r="K108" s="312">
        <f t="shared" si="20"/>
        <v>50</v>
      </c>
      <c r="L108" s="144"/>
      <c r="M108" s="313">
        <f t="shared" si="15"/>
        <v>5</v>
      </c>
      <c r="N108" s="144">
        <v>2</v>
      </c>
      <c r="O108" s="144">
        <v>4</v>
      </c>
      <c r="P108" s="313">
        <f t="shared" si="16"/>
        <v>6</v>
      </c>
      <c r="Q108" s="233">
        <f t="shared" si="17"/>
        <v>53</v>
      </c>
    </row>
    <row r="109" spans="1:17" s="1" customFormat="1" ht="14.25">
      <c r="A109" s="234" t="s">
        <v>190</v>
      </c>
      <c r="B109" s="144">
        <v>124</v>
      </c>
      <c r="C109" s="144">
        <v>97</v>
      </c>
      <c r="D109" s="313">
        <f t="shared" si="14"/>
        <v>221</v>
      </c>
      <c r="E109" s="144">
        <v>51</v>
      </c>
      <c r="F109" s="144">
        <v>45</v>
      </c>
      <c r="G109" s="144">
        <f t="shared" si="18"/>
        <v>96</v>
      </c>
      <c r="H109" s="144">
        <v>14</v>
      </c>
      <c r="I109" s="144">
        <v>12</v>
      </c>
      <c r="J109" s="144">
        <f t="shared" si="19"/>
        <v>26</v>
      </c>
      <c r="K109" s="312">
        <f t="shared" si="20"/>
        <v>343</v>
      </c>
      <c r="L109" s="144"/>
      <c r="M109" s="313">
        <f t="shared" si="15"/>
        <v>96</v>
      </c>
      <c r="N109" s="144">
        <v>33</v>
      </c>
      <c r="O109" s="144">
        <v>19</v>
      </c>
      <c r="P109" s="313">
        <f t="shared" si="16"/>
        <v>52</v>
      </c>
      <c r="Q109" s="233">
        <f t="shared" si="17"/>
        <v>369</v>
      </c>
    </row>
    <row r="110" spans="1:17" s="1" customFormat="1" ht="14.25">
      <c r="A110" s="234" t="s">
        <v>191</v>
      </c>
      <c r="B110" s="144">
        <v>1393</v>
      </c>
      <c r="C110" s="144">
        <v>1106</v>
      </c>
      <c r="D110" s="313">
        <f t="shared" si="14"/>
        <v>2499</v>
      </c>
      <c r="E110" s="144">
        <v>647</v>
      </c>
      <c r="F110" s="144">
        <v>540</v>
      </c>
      <c r="G110" s="144">
        <f t="shared" si="18"/>
        <v>1187</v>
      </c>
      <c r="H110" s="144">
        <v>234</v>
      </c>
      <c r="I110" s="144">
        <v>255</v>
      </c>
      <c r="J110" s="144">
        <f t="shared" si="19"/>
        <v>489</v>
      </c>
      <c r="K110" s="312">
        <f t="shared" si="20"/>
        <v>4175</v>
      </c>
      <c r="L110" s="144"/>
      <c r="M110" s="313">
        <f t="shared" si="15"/>
        <v>1187</v>
      </c>
      <c r="N110" s="144">
        <v>304</v>
      </c>
      <c r="O110" s="144">
        <v>332</v>
      </c>
      <c r="P110" s="313">
        <f t="shared" si="16"/>
        <v>636</v>
      </c>
      <c r="Q110" s="233">
        <f t="shared" si="17"/>
        <v>4322</v>
      </c>
    </row>
    <row r="111" spans="1:17" s="1" customFormat="1" ht="14.25">
      <c r="A111" s="234" t="s">
        <v>192</v>
      </c>
      <c r="B111" s="144">
        <v>8</v>
      </c>
      <c r="C111" s="144">
        <v>4</v>
      </c>
      <c r="D111" s="313">
        <f t="shared" si="14"/>
        <v>12</v>
      </c>
      <c r="E111" s="144">
        <v>1</v>
      </c>
      <c r="F111" s="144"/>
      <c r="G111" s="144">
        <f t="shared" si="18"/>
        <v>1</v>
      </c>
      <c r="H111" s="144">
        <v>0</v>
      </c>
      <c r="I111" s="144">
        <v>0</v>
      </c>
      <c r="J111" s="144">
        <f t="shared" si="19"/>
        <v>0</v>
      </c>
      <c r="K111" s="312">
        <f t="shared" si="20"/>
        <v>13</v>
      </c>
      <c r="L111" s="144"/>
      <c r="M111" s="313">
        <f t="shared" si="15"/>
        <v>1</v>
      </c>
      <c r="N111" s="144"/>
      <c r="O111" s="144"/>
      <c r="P111" s="313">
        <f t="shared" si="16"/>
        <v>0</v>
      </c>
      <c r="Q111" s="233">
        <f t="shared" si="17"/>
        <v>13</v>
      </c>
    </row>
    <row r="112" spans="1:17" s="1" customFormat="1" ht="14.25">
      <c r="A112" s="234" t="s">
        <v>193</v>
      </c>
      <c r="B112" s="144">
        <v>32</v>
      </c>
      <c r="C112" s="144">
        <v>32</v>
      </c>
      <c r="D112" s="313">
        <f t="shared" si="14"/>
        <v>64</v>
      </c>
      <c r="E112" s="144">
        <v>24</v>
      </c>
      <c r="F112" s="144">
        <v>21</v>
      </c>
      <c r="G112" s="144">
        <f t="shared" si="18"/>
        <v>45</v>
      </c>
      <c r="H112" s="144">
        <v>6</v>
      </c>
      <c r="I112" s="144">
        <v>8</v>
      </c>
      <c r="J112" s="144">
        <f t="shared" si="19"/>
        <v>14</v>
      </c>
      <c r="K112" s="312">
        <f t="shared" si="20"/>
        <v>123</v>
      </c>
      <c r="L112" s="144"/>
      <c r="M112" s="313">
        <f t="shared" si="15"/>
        <v>45</v>
      </c>
      <c r="N112" s="144">
        <v>10</v>
      </c>
      <c r="O112" s="144">
        <v>13</v>
      </c>
      <c r="P112" s="313">
        <f t="shared" si="16"/>
        <v>23</v>
      </c>
      <c r="Q112" s="233">
        <f t="shared" si="17"/>
        <v>132</v>
      </c>
    </row>
    <row r="113" spans="1:17" s="1" customFormat="1" ht="14.25">
      <c r="A113" s="234" t="s">
        <v>194</v>
      </c>
      <c r="B113" s="144">
        <v>29</v>
      </c>
      <c r="C113" s="144">
        <v>33</v>
      </c>
      <c r="D113" s="313">
        <f t="shared" si="14"/>
        <v>62</v>
      </c>
      <c r="E113" s="144">
        <v>14</v>
      </c>
      <c r="F113" s="144">
        <v>14</v>
      </c>
      <c r="G113" s="144">
        <f t="shared" si="18"/>
        <v>28</v>
      </c>
      <c r="H113" s="144">
        <v>2</v>
      </c>
      <c r="I113" s="144">
        <v>7</v>
      </c>
      <c r="J113" s="144">
        <f t="shared" si="19"/>
        <v>9</v>
      </c>
      <c r="K113" s="312">
        <f t="shared" si="20"/>
        <v>99</v>
      </c>
      <c r="L113" s="144"/>
      <c r="M113" s="313">
        <f t="shared" si="15"/>
        <v>28</v>
      </c>
      <c r="N113" s="144">
        <v>6</v>
      </c>
      <c r="O113" s="144">
        <v>5</v>
      </c>
      <c r="P113" s="313">
        <f t="shared" si="16"/>
        <v>11</v>
      </c>
      <c r="Q113" s="233">
        <f t="shared" si="17"/>
        <v>101</v>
      </c>
    </row>
    <row r="114" spans="1:17" s="1" customFormat="1" ht="14.25">
      <c r="A114" s="234" t="s">
        <v>195</v>
      </c>
      <c r="B114" s="144">
        <v>50</v>
      </c>
      <c r="C114" s="144">
        <v>36</v>
      </c>
      <c r="D114" s="313">
        <f t="shared" si="14"/>
        <v>86</v>
      </c>
      <c r="E114" s="144">
        <v>8</v>
      </c>
      <c r="F114" s="144">
        <v>14</v>
      </c>
      <c r="G114" s="144">
        <f t="shared" si="18"/>
        <v>22</v>
      </c>
      <c r="H114" s="144">
        <v>3</v>
      </c>
      <c r="I114" s="144">
        <v>7</v>
      </c>
      <c r="J114" s="144">
        <f t="shared" si="19"/>
        <v>10</v>
      </c>
      <c r="K114" s="312">
        <f t="shared" si="20"/>
        <v>118</v>
      </c>
      <c r="L114" s="144"/>
      <c r="M114" s="313">
        <f t="shared" si="15"/>
        <v>22</v>
      </c>
      <c r="N114" s="144">
        <v>2</v>
      </c>
      <c r="O114" s="144">
        <v>7</v>
      </c>
      <c r="P114" s="313">
        <f t="shared" si="16"/>
        <v>9</v>
      </c>
      <c r="Q114" s="233">
        <f t="shared" si="17"/>
        <v>117</v>
      </c>
    </row>
    <row r="115" spans="1:17" s="1" customFormat="1" ht="14.25">
      <c r="A115" s="234" t="s">
        <v>196</v>
      </c>
      <c r="B115" s="144">
        <v>6</v>
      </c>
      <c r="C115" s="144">
        <v>5</v>
      </c>
      <c r="D115" s="313">
        <f t="shared" si="14"/>
        <v>11</v>
      </c>
      <c r="E115" s="144">
        <v>1</v>
      </c>
      <c r="F115" s="144">
        <v>4</v>
      </c>
      <c r="G115" s="144">
        <f t="shared" si="18"/>
        <v>5</v>
      </c>
      <c r="H115" s="144">
        <v>2</v>
      </c>
      <c r="I115" s="144">
        <v>0</v>
      </c>
      <c r="J115" s="144">
        <f t="shared" si="19"/>
        <v>2</v>
      </c>
      <c r="K115" s="312">
        <f t="shared" si="20"/>
        <v>18</v>
      </c>
      <c r="L115" s="144"/>
      <c r="M115" s="313">
        <f t="shared" si="15"/>
        <v>5</v>
      </c>
      <c r="N115" s="144">
        <v>1</v>
      </c>
      <c r="O115" s="144"/>
      <c r="P115" s="313">
        <f t="shared" si="16"/>
        <v>1</v>
      </c>
      <c r="Q115" s="233">
        <f t="shared" si="17"/>
        <v>17</v>
      </c>
    </row>
    <row r="116" spans="1:17" s="1" customFormat="1" ht="14.25">
      <c r="A116" s="234" t="s">
        <v>197</v>
      </c>
      <c r="B116" s="144"/>
      <c r="C116" s="144">
        <v>3</v>
      </c>
      <c r="D116" s="313">
        <f t="shared" si="14"/>
        <v>3</v>
      </c>
      <c r="E116" s="144"/>
      <c r="F116" s="144"/>
      <c r="G116" s="144"/>
      <c r="H116" s="144"/>
      <c r="I116" s="144"/>
      <c r="J116" s="144"/>
      <c r="K116" s="312"/>
      <c r="L116" s="144"/>
      <c r="M116" s="313">
        <f t="shared" si="15"/>
        <v>0</v>
      </c>
      <c r="N116" s="144">
        <v>2</v>
      </c>
      <c r="O116" s="144"/>
      <c r="P116" s="313">
        <f t="shared" si="16"/>
        <v>2</v>
      </c>
      <c r="Q116" s="233">
        <f t="shared" si="17"/>
        <v>5</v>
      </c>
    </row>
    <row r="117" spans="1:17" s="1" customFormat="1" ht="14.25">
      <c r="A117" s="234" t="s">
        <v>198</v>
      </c>
      <c r="B117" s="144">
        <v>1</v>
      </c>
      <c r="C117" s="144">
        <v>1</v>
      </c>
      <c r="D117" s="313">
        <f t="shared" si="14"/>
        <v>2</v>
      </c>
      <c r="E117" s="144">
        <v>1</v>
      </c>
      <c r="F117" s="144">
        <v>1</v>
      </c>
      <c r="G117" s="144">
        <f>SUM(E117:F117)</f>
        <v>2</v>
      </c>
      <c r="H117" s="144">
        <v>0</v>
      </c>
      <c r="I117" s="144">
        <v>0</v>
      </c>
      <c r="J117" s="144">
        <f>SUM(H117:I117)</f>
        <v>0</v>
      </c>
      <c r="K117" s="312">
        <f>SUM(D117,G117,J117)</f>
        <v>4</v>
      </c>
      <c r="L117" s="144"/>
      <c r="M117" s="313">
        <f t="shared" si="15"/>
        <v>2</v>
      </c>
      <c r="N117" s="144">
        <v>1</v>
      </c>
      <c r="O117" s="144"/>
      <c r="P117" s="313">
        <f t="shared" si="16"/>
        <v>1</v>
      </c>
      <c r="Q117" s="233">
        <f t="shared" si="17"/>
        <v>5</v>
      </c>
    </row>
    <row r="118" spans="1:17" s="1" customFormat="1" ht="14.25">
      <c r="A118" s="234" t="s">
        <v>199</v>
      </c>
      <c r="B118" s="144">
        <v>428</v>
      </c>
      <c r="C118" s="144">
        <v>321</v>
      </c>
      <c r="D118" s="313">
        <f t="shared" si="14"/>
        <v>749</v>
      </c>
      <c r="E118" s="144">
        <v>164</v>
      </c>
      <c r="F118" s="144">
        <v>153</v>
      </c>
      <c r="G118" s="144">
        <f>SUM(E118:F118)</f>
        <v>317</v>
      </c>
      <c r="H118" s="144">
        <v>69</v>
      </c>
      <c r="I118" s="144">
        <v>83</v>
      </c>
      <c r="J118" s="144">
        <f>SUM(H118:I118)</f>
        <v>152</v>
      </c>
      <c r="K118" s="312">
        <f>SUM(D118,G118,J118)</f>
        <v>1218</v>
      </c>
      <c r="L118" s="144"/>
      <c r="M118" s="313">
        <f t="shared" si="15"/>
        <v>317</v>
      </c>
      <c r="N118" s="144">
        <v>97</v>
      </c>
      <c r="O118" s="144">
        <v>107</v>
      </c>
      <c r="P118" s="313">
        <f t="shared" si="16"/>
        <v>204</v>
      </c>
      <c r="Q118" s="233">
        <f t="shared" si="17"/>
        <v>1270</v>
      </c>
    </row>
    <row r="119" spans="1:17" s="1" customFormat="1" ht="14.25">
      <c r="A119" s="234" t="s">
        <v>200</v>
      </c>
      <c r="B119" s="144">
        <v>761</v>
      </c>
      <c r="C119" s="144">
        <v>781</v>
      </c>
      <c r="D119" s="313">
        <f t="shared" si="14"/>
        <v>1542</v>
      </c>
      <c r="E119" s="144">
        <v>307</v>
      </c>
      <c r="F119" s="144">
        <v>228</v>
      </c>
      <c r="G119" s="144">
        <f>SUM(E119:F119)</f>
        <v>535</v>
      </c>
      <c r="H119" s="144">
        <v>141</v>
      </c>
      <c r="I119" s="144">
        <v>122</v>
      </c>
      <c r="J119" s="144">
        <f>SUM(H119:I119)</f>
        <v>263</v>
      </c>
      <c r="K119" s="312">
        <f>SUM(D119,G119,J119)</f>
        <v>2340</v>
      </c>
      <c r="L119" s="144"/>
      <c r="M119" s="313">
        <f t="shared" si="15"/>
        <v>535</v>
      </c>
      <c r="N119" s="144">
        <v>181</v>
      </c>
      <c r="O119" s="144">
        <v>185</v>
      </c>
      <c r="P119" s="313">
        <f t="shared" si="16"/>
        <v>366</v>
      </c>
      <c r="Q119" s="233">
        <f t="shared" si="17"/>
        <v>2443</v>
      </c>
    </row>
    <row r="120" spans="1:17" s="1" customFormat="1" ht="14.25">
      <c r="A120" s="234" t="s">
        <v>201</v>
      </c>
      <c r="B120" s="144">
        <v>5</v>
      </c>
      <c r="C120" s="144">
        <v>5</v>
      </c>
      <c r="D120" s="313">
        <f t="shared" si="14"/>
        <v>10</v>
      </c>
      <c r="E120" s="144">
        <v>1</v>
      </c>
      <c r="F120" s="144">
        <v>2</v>
      </c>
      <c r="G120" s="144">
        <f>SUM(E120:F120)</f>
        <v>3</v>
      </c>
      <c r="H120" s="144">
        <v>2</v>
      </c>
      <c r="I120" s="144">
        <v>0</v>
      </c>
      <c r="J120" s="144">
        <f>SUM(H120:I120)</f>
        <v>2</v>
      </c>
      <c r="K120" s="312">
        <f>SUM(D120,G120,J120)</f>
        <v>15</v>
      </c>
      <c r="L120" s="144"/>
      <c r="M120" s="313">
        <f t="shared" si="15"/>
        <v>3</v>
      </c>
      <c r="N120" s="144">
        <v>2</v>
      </c>
      <c r="O120" s="144">
        <v>1</v>
      </c>
      <c r="P120" s="313">
        <f t="shared" si="16"/>
        <v>3</v>
      </c>
      <c r="Q120" s="233">
        <f t="shared" si="17"/>
        <v>16</v>
      </c>
    </row>
    <row r="121" spans="1:17" s="1" customFormat="1" ht="14.25">
      <c r="A121" s="234" t="s">
        <v>202</v>
      </c>
      <c r="B121" s="144">
        <v>2</v>
      </c>
      <c r="C121" s="144">
        <v>1</v>
      </c>
      <c r="D121" s="313">
        <f t="shared" si="14"/>
        <v>3</v>
      </c>
      <c r="E121" s="144"/>
      <c r="F121" s="144"/>
      <c r="G121" s="144"/>
      <c r="H121" s="144"/>
      <c r="I121" s="144"/>
      <c r="J121" s="144"/>
      <c r="K121" s="312"/>
      <c r="L121" s="144"/>
      <c r="M121" s="313">
        <f t="shared" si="15"/>
        <v>0</v>
      </c>
      <c r="N121" s="144"/>
      <c r="O121" s="144"/>
      <c r="P121" s="313">
        <f t="shared" si="16"/>
        <v>0</v>
      </c>
      <c r="Q121" s="233">
        <f t="shared" si="17"/>
        <v>3</v>
      </c>
    </row>
    <row r="122" spans="1:17" s="1" customFormat="1" ht="14.25">
      <c r="A122" s="234" t="s">
        <v>203</v>
      </c>
      <c r="B122" s="144">
        <v>1</v>
      </c>
      <c r="C122" s="144"/>
      <c r="D122" s="313">
        <f t="shared" si="14"/>
        <v>1</v>
      </c>
      <c r="E122" s="144"/>
      <c r="F122" s="144"/>
      <c r="G122" s="144"/>
      <c r="H122" s="144"/>
      <c r="I122" s="144"/>
      <c r="J122" s="144"/>
      <c r="K122" s="312"/>
      <c r="L122" s="144"/>
      <c r="M122" s="313">
        <f t="shared" si="15"/>
        <v>0</v>
      </c>
      <c r="N122" s="144"/>
      <c r="O122" s="144"/>
      <c r="P122" s="313">
        <f t="shared" si="16"/>
        <v>0</v>
      </c>
      <c r="Q122" s="233">
        <f t="shared" si="17"/>
        <v>1</v>
      </c>
    </row>
    <row r="123" spans="1:17" s="1" customFormat="1" ht="14.25">
      <c r="A123" s="234" t="s">
        <v>204</v>
      </c>
      <c r="B123" s="144">
        <v>6</v>
      </c>
      <c r="C123" s="144">
        <v>1</v>
      </c>
      <c r="D123" s="313">
        <f t="shared" si="14"/>
        <v>7</v>
      </c>
      <c r="E123" s="144">
        <v>2</v>
      </c>
      <c r="F123" s="144">
        <v>1</v>
      </c>
      <c r="G123" s="144"/>
      <c r="H123" s="144"/>
      <c r="I123" s="144"/>
      <c r="J123" s="144"/>
      <c r="K123" s="312"/>
      <c r="L123" s="144"/>
      <c r="M123" s="313">
        <f t="shared" si="15"/>
        <v>3</v>
      </c>
      <c r="N123" s="144"/>
      <c r="O123" s="144">
        <v>1</v>
      </c>
      <c r="P123" s="313">
        <f t="shared" si="16"/>
        <v>1</v>
      </c>
      <c r="Q123" s="233">
        <f t="shared" si="17"/>
        <v>11</v>
      </c>
    </row>
    <row r="124" spans="1:17" s="1" customFormat="1" ht="14.25">
      <c r="A124" s="234" t="s">
        <v>205</v>
      </c>
      <c r="B124" s="144">
        <v>39</v>
      </c>
      <c r="C124" s="144">
        <v>24</v>
      </c>
      <c r="D124" s="313">
        <f t="shared" si="14"/>
        <v>63</v>
      </c>
      <c r="E124" s="144">
        <v>4</v>
      </c>
      <c r="F124" s="144">
        <v>2</v>
      </c>
      <c r="G124" s="144">
        <f>SUM(E124:F124)</f>
        <v>6</v>
      </c>
      <c r="H124" s="144">
        <v>0</v>
      </c>
      <c r="I124" s="144">
        <v>1</v>
      </c>
      <c r="J124" s="144">
        <f>SUM(H124:I124)</f>
        <v>1</v>
      </c>
      <c r="K124" s="312">
        <f>SUM(D124,G124,J124)</f>
        <v>70</v>
      </c>
      <c r="L124" s="144"/>
      <c r="M124" s="313">
        <f t="shared" si="15"/>
        <v>6</v>
      </c>
      <c r="N124" s="144">
        <v>2</v>
      </c>
      <c r="O124" s="144">
        <v>5</v>
      </c>
      <c r="P124" s="313">
        <f t="shared" si="16"/>
        <v>7</v>
      </c>
      <c r="Q124" s="233">
        <f t="shared" si="17"/>
        <v>76</v>
      </c>
    </row>
    <row r="125" spans="1:17" s="1" customFormat="1" ht="14.25">
      <c r="A125" s="234" t="s">
        <v>206</v>
      </c>
      <c r="B125" s="144">
        <v>13</v>
      </c>
      <c r="C125" s="144">
        <v>10</v>
      </c>
      <c r="D125" s="313">
        <f t="shared" si="14"/>
        <v>23</v>
      </c>
      <c r="E125" s="144">
        <v>12</v>
      </c>
      <c r="F125" s="144">
        <v>6</v>
      </c>
      <c r="G125" s="144">
        <f>SUM(E125:F125)</f>
        <v>18</v>
      </c>
      <c r="H125" s="144">
        <v>4</v>
      </c>
      <c r="I125" s="144">
        <v>0</v>
      </c>
      <c r="J125" s="144">
        <f>SUM(H125:I125)</f>
        <v>4</v>
      </c>
      <c r="K125" s="312">
        <f>SUM(D125,G125,J125)</f>
        <v>45</v>
      </c>
      <c r="L125" s="144"/>
      <c r="M125" s="313">
        <f t="shared" si="15"/>
        <v>18</v>
      </c>
      <c r="N125" s="144">
        <v>2</v>
      </c>
      <c r="O125" s="144">
        <v>1</v>
      </c>
      <c r="P125" s="313">
        <f t="shared" si="16"/>
        <v>3</v>
      </c>
      <c r="Q125" s="233">
        <f t="shared" si="17"/>
        <v>44</v>
      </c>
    </row>
    <row r="126" spans="1:17" s="1" customFormat="1" ht="14.25">
      <c r="A126" s="234" t="s">
        <v>279</v>
      </c>
      <c r="B126" s="144">
        <v>4</v>
      </c>
      <c r="C126" s="144"/>
      <c r="D126" s="313">
        <f t="shared" si="14"/>
        <v>4</v>
      </c>
      <c r="E126" s="144">
        <v>3</v>
      </c>
      <c r="F126" s="144">
        <v>1</v>
      </c>
      <c r="G126" s="144">
        <f>SUM(E126:F126)</f>
        <v>4</v>
      </c>
      <c r="H126" s="144">
        <v>0</v>
      </c>
      <c r="I126" s="144">
        <v>1</v>
      </c>
      <c r="J126" s="144">
        <f>SUM(H126:I126)</f>
        <v>1</v>
      </c>
      <c r="K126" s="312">
        <f>SUM(D126,G126,J126)</f>
        <v>9</v>
      </c>
      <c r="L126" s="144"/>
      <c r="M126" s="313">
        <f t="shared" si="15"/>
        <v>4</v>
      </c>
      <c r="N126" s="144">
        <v>1</v>
      </c>
      <c r="O126" s="144">
        <v>1</v>
      </c>
      <c r="P126" s="313">
        <f t="shared" si="16"/>
        <v>2</v>
      </c>
      <c r="Q126" s="233">
        <f t="shared" si="17"/>
        <v>10</v>
      </c>
    </row>
    <row r="127" spans="1:17" s="1" customFormat="1" ht="14.25">
      <c r="A127" s="234" t="s">
        <v>208</v>
      </c>
      <c r="B127" s="144">
        <v>6</v>
      </c>
      <c r="C127" s="144">
        <v>7</v>
      </c>
      <c r="D127" s="313">
        <f t="shared" si="14"/>
        <v>13</v>
      </c>
      <c r="E127" s="144">
        <v>2</v>
      </c>
      <c r="F127" s="144">
        <v>4</v>
      </c>
      <c r="G127" s="144">
        <f>SUM(E127:F127)</f>
        <v>6</v>
      </c>
      <c r="H127" s="144">
        <v>0</v>
      </c>
      <c r="I127" s="144">
        <v>1</v>
      </c>
      <c r="J127" s="144">
        <f>SUM(H127:I127)</f>
        <v>1</v>
      </c>
      <c r="K127" s="312">
        <f>SUM(D127,G127,J127)</f>
        <v>20</v>
      </c>
      <c r="L127" s="144"/>
      <c r="M127" s="313">
        <f t="shared" si="15"/>
        <v>6</v>
      </c>
      <c r="N127" s="144"/>
      <c r="O127" s="144">
        <v>3</v>
      </c>
      <c r="P127" s="313">
        <f t="shared" si="16"/>
        <v>3</v>
      </c>
      <c r="Q127" s="233">
        <f t="shared" si="17"/>
        <v>22</v>
      </c>
    </row>
    <row r="128" spans="1:17" s="1" customFormat="1" ht="14.25">
      <c r="A128" s="234" t="s">
        <v>209</v>
      </c>
      <c r="B128" s="144">
        <v>499</v>
      </c>
      <c r="C128" s="144">
        <v>418</v>
      </c>
      <c r="D128" s="313">
        <f t="shared" si="14"/>
        <v>917</v>
      </c>
      <c r="E128" s="144">
        <v>248</v>
      </c>
      <c r="F128" s="144">
        <v>200</v>
      </c>
      <c r="G128" s="144">
        <f>SUM(E128:F128)</f>
        <v>448</v>
      </c>
      <c r="H128" s="144">
        <v>58</v>
      </c>
      <c r="I128" s="144">
        <v>61</v>
      </c>
      <c r="J128" s="144">
        <f>SUM(H128:I128)</f>
        <v>119</v>
      </c>
      <c r="K128" s="312">
        <f>SUM(D128,G128,J128)</f>
        <v>1484</v>
      </c>
      <c r="L128" s="144"/>
      <c r="M128" s="313">
        <f t="shared" si="15"/>
        <v>448</v>
      </c>
      <c r="N128" s="144">
        <v>102</v>
      </c>
      <c r="O128" s="144">
        <v>106</v>
      </c>
      <c r="P128" s="313">
        <f t="shared" si="16"/>
        <v>208</v>
      </c>
      <c r="Q128" s="233">
        <f t="shared" si="17"/>
        <v>1573</v>
      </c>
    </row>
    <row r="129" spans="1:17" s="1" customFormat="1" ht="14.25">
      <c r="A129" s="234" t="s">
        <v>211</v>
      </c>
      <c r="B129" s="144">
        <v>2</v>
      </c>
      <c r="C129" s="144"/>
      <c r="D129" s="313">
        <f>SUM(B129:C129)</f>
        <v>2</v>
      </c>
      <c r="E129" s="144"/>
      <c r="F129" s="144">
        <v>1</v>
      </c>
      <c r="G129" s="144"/>
      <c r="H129" s="144"/>
      <c r="I129" s="144"/>
      <c r="J129" s="144"/>
      <c r="K129" s="312"/>
      <c r="L129" s="144"/>
      <c r="M129" s="313">
        <f>SUM(E129,F129)</f>
        <v>1</v>
      </c>
      <c r="N129" s="144"/>
      <c r="O129" s="144"/>
      <c r="P129" s="313">
        <f>SUM(N129,O129)</f>
        <v>0</v>
      </c>
      <c r="Q129" s="233">
        <f>SUM(D129,M129,P129)</f>
        <v>3</v>
      </c>
    </row>
    <row r="130" spans="1:17" s="1" customFormat="1" ht="14.25">
      <c r="A130" s="234" t="s">
        <v>210</v>
      </c>
      <c r="B130" s="144">
        <v>30</v>
      </c>
      <c r="C130" s="144">
        <v>32</v>
      </c>
      <c r="D130" s="313">
        <f>SUM(B130:C130)</f>
        <v>62</v>
      </c>
      <c r="E130" s="144">
        <v>28</v>
      </c>
      <c r="F130" s="144">
        <v>22</v>
      </c>
      <c r="G130" s="144">
        <f>SUM(E130:F130)</f>
        <v>50</v>
      </c>
      <c r="H130" s="144">
        <v>11</v>
      </c>
      <c r="I130" s="144">
        <v>6</v>
      </c>
      <c r="J130" s="144">
        <f>SUM(H130:I130)</f>
        <v>17</v>
      </c>
      <c r="K130" s="312">
        <f>SUM(D130,G130,J130)</f>
        <v>129</v>
      </c>
      <c r="L130" s="144"/>
      <c r="M130" s="313">
        <f>SUM(E130,F130)</f>
        <v>50</v>
      </c>
      <c r="N130" s="144">
        <v>15</v>
      </c>
      <c r="O130" s="144">
        <v>8</v>
      </c>
      <c r="P130" s="313">
        <f>SUM(N130,O130)</f>
        <v>23</v>
      </c>
      <c r="Q130" s="233">
        <f>SUM(D130,M130,P130)</f>
        <v>135</v>
      </c>
    </row>
    <row r="131" spans="1:17" s="1" customFormat="1" ht="14.25">
      <c r="A131" s="234" t="s">
        <v>212</v>
      </c>
      <c r="B131" s="144"/>
      <c r="C131" s="144"/>
      <c r="D131" s="313">
        <f t="shared" si="14"/>
        <v>0</v>
      </c>
      <c r="E131" s="144"/>
      <c r="F131" s="144">
        <v>1</v>
      </c>
      <c r="G131" s="144">
        <f>SUM(E131:F131)</f>
        <v>1</v>
      </c>
      <c r="H131" s="144">
        <v>1</v>
      </c>
      <c r="I131" s="144">
        <v>0</v>
      </c>
      <c r="J131" s="144">
        <f>SUM(H131:I131)</f>
        <v>1</v>
      </c>
      <c r="K131" s="312">
        <f>SUM(D131,G131,J131)</f>
        <v>2</v>
      </c>
      <c r="L131" s="144"/>
      <c r="M131" s="313">
        <f t="shared" si="15"/>
        <v>1</v>
      </c>
      <c r="N131" s="144">
        <v>1</v>
      </c>
      <c r="O131" s="144">
        <v>1</v>
      </c>
      <c r="P131" s="313">
        <f t="shared" si="16"/>
        <v>2</v>
      </c>
      <c r="Q131" s="233">
        <f t="shared" si="17"/>
        <v>3</v>
      </c>
    </row>
    <row r="132" spans="1:17" s="1" customFormat="1" ht="14.25">
      <c r="A132" s="234" t="s">
        <v>213</v>
      </c>
      <c r="B132" s="144">
        <v>580</v>
      </c>
      <c r="C132" s="144">
        <v>577</v>
      </c>
      <c r="D132" s="313">
        <f t="shared" si="14"/>
        <v>1157</v>
      </c>
      <c r="E132" s="144">
        <v>286</v>
      </c>
      <c r="F132" s="144">
        <v>246</v>
      </c>
      <c r="G132" s="144">
        <f>SUM(E132:F132)</f>
        <v>532</v>
      </c>
      <c r="H132" s="144">
        <v>80</v>
      </c>
      <c r="I132" s="144">
        <v>96</v>
      </c>
      <c r="J132" s="144">
        <f>SUM(H132:I132)</f>
        <v>176</v>
      </c>
      <c r="K132" s="312">
        <f>SUM(D132,G132,J132)</f>
        <v>1865</v>
      </c>
      <c r="L132" s="144"/>
      <c r="M132" s="313">
        <f t="shared" si="15"/>
        <v>532</v>
      </c>
      <c r="N132" s="144">
        <v>125</v>
      </c>
      <c r="O132" s="144">
        <v>141</v>
      </c>
      <c r="P132" s="313">
        <f t="shared" si="16"/>
        <v>266</v>
      </c>
      <c r="Q132" s="233">
        <f t="shared" si="17"/>
        <v>1955</v>
      </c>
    </row>
    <row r="133" spans="1:17" s="1" customFormat="1" ht="14.25">
      <c r="A133" s="234" t="s">
        <v>214</v>
      </c>
      <c r="B133" s="144">
        <v>5</v>
      </c>
      <c r="C133" s="144">
        <v>10</v>
      </c>
      <c r="D133" s="313">
        <f t="shared" si="14"/>
        <v>15</v>
      </c>
      <c r="E133" s="144"/>
      <c r="F133" s="144"/>
      <c r="G133" s="144"/>
      <c r="H133" s="144"/>
      <c r="I133" s="144"/>
      <c r="J133" s="144"/>
      <c r="K133" s="312"/>
      <c r="L133" s="144"/>
      <c r="M133" s="313">
        <f t="shared" si="15"/>
        <v>0</v>
      </c>
      <c r="N133" s="144"/>
      <c r="O133" s="144">
        <v>2</v>
      </c>
      <c r="P133" s="313">
        <f t="shared" si="16"/>
        <v>2</v>
      </c>
      <c r="Q133" s="233">
        <f t="shared" si="17"/>
        <v>17</v>
      </c>
    </row>
    <row r="134" spans="1:17" s="1" customFormat="1" ht="14.25">
      <c r="A134" s="234" t="s">
        <v>215</v>
      </c>
      <c r="B134" s="144">
        <v>81</v>
      </c>
      <c r="C134" s="144">
        <v>50</v>
      </c>
      <c r="D134" s="313">
        <f t="shared" si="14"/>
        <v>131</v>
      </c>
      <c r="E134" s="144">
        <v>27</v>
      </c>
      <c r="F134" s="144">
        <v>26</v>
      </c>
      <c r="G134" s="144">
        <f aca="true" t="shared" si="21" ref="G134:G142">SUM(E134:F134)</f>
        <v>53</v>
      </c>
      <c r="H134" s="144">
        <v>5</v>
      </c>
      <c r="I134" s="144">
        <v>9</v>
      </c>
      <c r="J134" s="144">
        <f aca="true" t="shared" si="22" ref="J134:J142">SUM(H134:I134)</f>
        <v>14</v>
      </c>
      <c r="K134" s="312">
        <f aca="true" t="shared" si="23" ref="K134:K142">SUM(D134,G134,J134)</f>
        <v>198</v>
      </c>
      <c r="L134" s="144"/>
      <c r="M134" s="313">
        <f t="shared" si="15"/>
        <v>53</v>
      </c>
      <c r="N134" s="144">
        <v>5</v>
      </c>
      <c r="O134" s="144">
        <v>10</v>
      </c>
      <c r="P134" s="313">
        <f t="shared" si="16"/>
        <v>15</v>
      </c>
      <c r="Q134" s="233">
        <f t="shared" si="17"/>
        <v>199</v>
      </c>
    </row>
    <row r="135" spans="1:17" s="1" customFormat="1" ht="14.25">
      <c r="A135" s="234" t="s">
        <v>216</v>
      </c>
      <c r="B135" s="144">
        <v>524</v>
      </c>
      <c r="C135" s="144">
        <v>453</v>
      </c>
      <c r="D135" s="313">
        <f t="shared" si="14"/>
        <v>977</v>
      </c>
      <c r="E135" s="144">
        <v>171</v>
      </c>
      <c r="F135" s="144">
        <v>153</v>
      </c>
      <c r="G135" s="144">
        <f t="shared" si="21"/>
        <v>324</v>
      </c>
      <c r="H135" s="144">
        <v>102</v>
      </c>
      <c r="I135" s="144">
        <v>97</v>
      </c>
      <c r="J135" s="144">
        <f t="shared" si="22"/>
        <v>199</v>
      </c>
      <c r="K135" s="312">
        <f t="shared" si="23"/>
        <v>1500</v>
      </c>
      <c r="L135" s="144"/>
      <c r="M135" s="313">
        <f t="shared" si="15"/>
        <v>324</v>
      </c>
      <c r="N135" s="144">
        <v>125</v>
      </c>
      <c r="O135" s="144">
        <v>130</v>
      </c>
      <c r="P135" s="313">
        <f t="shared" si="16"/>
        <v>255</v>
      </c>
      <c r="Q135" s="233">
        <f t="shared" si="17"/>
        <v>1556</v>
      </c>
    </row>
    <row r="136" spans="1:17" s="1" customFormat="1" ht="14.25">
      <c r="A136" s="234" t="s">
        <v>217</v>
      </c>
      <c r="B136" s="144">
        <v>172</v>
      </c>
      <c r="C136" s="144">
        <v>150</v>
      </c>
      <c r="D136" s="313">
        <f t="shared" si="14"/>
        <v>322</v>
      </c>
      <c r="E136" s="144">
        <v>85</v>
      </c>
      <c r="F136" s="144">
        <v>67</v>
      </c>
      <c r="G136" s="144">
        <f t="shared" si="21"/>
        <v>152</v>
      </c>
      <c r="H136" s="144">
        <v>27</v>
      </c>
      <c r="I136" s="144">
        <v>27</v>
      </c>
      <c r="J136" s="144">
        <f t="shared" si="22"/>
        <v>54</v>
      </c>
      <c r="K136" s="312">
        <f t="shared" si="23"/>
        <v>528</v>
      </c>
      <c r="L136" s="144"/>
      <c r="M136" s="313">
        <f t="shared" si="15"/>
        <v>152</v>
      </c>
      <c r="N136" s="144">
        <v>37</v>
      </c>
      <c r="O136" s="144">
        <v>45</v>
      </c>
      <c r="P136" s="313">
        <f t="shared" si="16"/>
        <v>82</v>
      </c>
      <c r="Q136" s="233">
        <f t="shared" si="17"/>
        <v>556</v>
      </c>
    </row>
    <row r="137" spans="1:17" s="1" customFormat="1" ht="14.25">
      <c r="A137" s="234" t="s">
        <v>218</v>
      </c>
      <c r="B137" s="144">
        <v>227</v>
      </c>
      <c r="C137" s="144">
        <v>178</v>
      </c>
      <c r="D137" s="313">
        <f t="shared" si="14"/>
        <v>405</v>
      </c>
      <c r="E137" s="144">
        <v>66</v>
      </c>
      <c r="F137" s="144">
        <v>68</v>
      </c>
      <c r="G137" s="144">
        <f t="shared" si="21"/>
        <v>134</v>
      </c>
      <c r="H137" s="144">
        <v>15</v>
      </c>
      <c r="I137" s="144">
        <v>18</v>
      </c>
      <c r="J137" s="144">
        <f t="shared" si="22"/>
        <v>33</v>
      </c>
      <c r="K137" s="312">
        <f t="shared" si="23"/>
        <v>572</v>
      </c>
      <c r="L137" s="144"/>
      <c r="M137" s="313">
        <f t="shared" si="15"/>
        <v>134</v>
      </c>
      <c r="N137" s="144">
        <v>31</v>
      </c>
      <c r="O137" s="144">
        <v>39</v>
      </c>
      <c r="P137" s="313">
        <f t="shared" si="16"/>
        <v>70</v>
      </c>
      <c r="Q137" s="233">
        <f t="shared" si="17"/>
        <v>609</v>
      </c>
    </row>
    <row r="138" spans="1:17" s="1" customFormat="1" ht="14.25">
      <c r="A138" s="234" t="s">
        <v>219</v>
      </c>
      <c r="B138" s="144">
        <v>105</v>
      </c>
      <c r="C138" s="144">
        <v>100</v>
      </c>
      <c r="D138" s="313">
        <f t="shared" si="14"/>
        <v>205</v>
      </c>
      <c r="E138" s="144">
        <v>48</v>
      </c>
      <c r="F138" s="144">
        <v>45</v>
      </c>
      <c r="G138" s="144">
        <f t="shared" si="21"/>
        <v>93</v>
      </c>
      <c r="H138" s="144">
        <v>20</v>
      </c>
      <c r="I138" s="144">
        <v>9</v>
      </c>
      <c r="J138" s="144">
        <f t="shared" si="22"/>
        <v>29</v>
      </c>
      <c r="K138" s="312">
        <f t="shared" si="23"/>
        <v>327</v>
      </c>
      <c r="L138" s="144"/>
      <c r="M138" s="313">
        <f t="shared" si="15"/>
        <v>93</v>
      </c>
      <c r="N138" s="144">
        <v>28</v>
      </c>
      <c r="O138" s="144">
        <v>15</v>
      </c>
      <c r="P138" s="313">
        <f t="shared" si="16"/>
        <v>43</v>
      </c>
      <c r="Q138" s="233">
        <f t="shared" si="17"/>
        <v>341</v>
      </c>
    </row>
    <row r="139" spans="1:17" s="1" customFormat="1" ht="14.25">
      <c r="A139" s="234" t="s">
        <v>220</v>
      </c>
      <c r="B139" s="144">
        <v>806</v>
      </c>
      <c r="C139" s="144">
        <v>654</v>
      </c>
      <c r="D139" s="313">
        <f t="shared" si="14"/>
        <v>1460</v>
      </c>
      <c r="E139" s="144">
        <v>420</v>
      </c>
      <c r="F139" s="144">
        <v>363</v>
      </c>
      <c r="G139" s="144">
        <f t="shared" si="21"/>
        <v>783</v>
      </c>
      <c r="H139" s="144">
        <v>156</v>
      </c>
      <c r="I139" s="144">
        <v>138</v>
      </c>
      <c r="J139" s="144">
        <f t="shared" si="22"/>
        <v>294</v>
      </c>
      <c r="K139" s="312">
        <f t="shared" si="23"/>
        <v>2537</v>
      </c>
      <c r="L139" s="144"/>
      <c r="M139" s="313">
        <f t="shared" si="15"/>
        <v>783</v>
      </c>
      <c r="N139" s="144">
        <v>195</v>
      </c>
      <c r="O139" s="144">
        <v>203</v>
      </c>
      <c r="P139" s="313">
        <f t="shared" si="16"/>
        <v>398</v>
      </c>
      <c r="Q139" s="233">
        <f t="shared" si="17"/>
        <v>2641</v>
      </c>
    </row>
    <row r="140" spans="1:17" s="1" customFormat="1" ht="14.25">
      <c r="A140" s="234" t="s">
        <v>221</v>
      </c>
      <c r="B140" s="144">
        <v>14</v>
      </c>
      <c r="C140" s="144">
        <v>8</v>
      </c>
      <c r="D140" s="313">
        <f aca="true" t="shared" si="24" ref="D140:D188">SUM(B140:C140)</f>
        <v>22</v>
      </c>
      <c r="E140" s="144">
        <v>1</v>
      </c>
      <c r="F140" s="144">
        <v>6</v>
      </c>
      <c r="G140" s="144">
        <f t="shared" si="21"/>
        <v>7</v>
      </c>
      <c r="H140" s="144">
        <v>0</v>
      </c>
      <c r="I140" s="144">
        <v>1</v>
      </c>
      <c r="J140" s="144">
        <f t="shared" si="22"/>
        <v>1</v>
      </c>
      <c r="K140" s="312">
        <f t="shared" si="23"/>
        <v>30</v>
      </c>
      <c r="L140" s="144"/>
      <c r="M140" s="313">
        <f aca="true" t="shared" si="25" ref="M140:M187">SUM(E140,F140)</f>
        <v>7</v>
      </c>
      <c r="N140" s="144">
        <v>2</v>
      </c>
      <c r="O140" s="144">
        <v>2</v>
      </c>
      <c r="P140" s="313">
        <f aca="true" t="shared" si="26" ref="P140:P187">SUM(N140,O140)</f>
        <v>4</v>
      </c>
      <c r="Q140" s="233">
        <f aca="true" t="shared" si="27" ref="Q140:Q183">SUM(D140,M140,P140)</f>
        <v>33</v>
      </c>
    </row>
    <row r="141" spans="1:17" s="1" customFormat="1" ht="14.25">
      <c r="A141" s="234" t="s">
        <v>222</v>
      </c>
      <c r="B141" s="144">
        <v>5</v>
      </c>
      <c r="C141" s="144">
        <v>5</v>
      </c>
      <c r="D141" s="313">
        <f t="shared" si="24"/>
        <v>10</v>
      </c>
      <c r="E141" s="144">
        <v>2</v>
      </c>
      <c r="F141" s="144"/>
      <c r="G141" s="144">
        <f t="shared" si="21"/>
        <v>2</v>
      </c>
      <c r="H141" s="144">
        <v>1</v>
      </c>
      <c r="I141" s="144">
        <v>2</v>
      </c>
      <c r="J141" s="144">
        <f t="shared" si="22"/>
        <v>3</v>
      </c>
      <c r="K141" s="312">
        <f t="shared" si="23"/>
        <v>15</v>
      </c>
      <c r="L141" s="144"/>
      <c r="M141" s="313">
        <f t="shared" si="25"/>
        <v>2</v>
      </c>
      <c r="N141" s="144"/>
      <c r="O141" s="144">
        <v>3</v>
      </c>
      <c r="P141" s="313">
        <f t="shared" si="26"/>
        <v>3</v>
      </c>
      <c r="Q141" s="233">
        <f t="shared" si="27"/>
        <v>15</v>
      </c>
    </row>
    <row r="142" spans="1:17" s="1" customFormat="1" ht="14.25">
      <c r="A142" s="234" t="s">
        <v>223</v>
      </c>
      <c r="B142" s="144">
        <v>20</v>
      </c>
      <c r="C142" s="144">
        <v>14</v>
      </c>
      <c r="D142" s="313">
        <f t="shared" si="24"/>
        <v>34</v>
      </c>
      <c r="E142" s="144">
        <v>12</v>
      </c>
      <c r="F142" s="144">
        <v>8</v>
      </c>
      <c r="G142" s="144">
        <f t="shared" si="21"/>
        <v>20</v>
      </c>
      <c r="H142" s="144">
        <v>1</v>
      </c>
      <c r="I142" s="144">
        <v>2</v>
      </c>
      <c r="J142" s="144">
        <f t="shared" si="22"/>
        <v>3</v>
      </c>
      <c r="K142" s="312">
        <f t="shared" si="23"/>
        <v>57</v>
      </c>
      <c r="L142" s="144"/>
      <c r="M142" s="313">
        <f t="shared" si="25"/>
        <v>20</v>
      </c>
      <c r="N142" s="144">
        <v>2</v>
      </c>
      <c r="O142" s="144">
        <v>4</v>
      </c>
      <c r="P142" s="313">
        <f t="shared" si="26"/>
        <v>6</v>
      </c>
      <c r="Q142" s="233">
        <f t="shared" si="27"/>
        <v>60</v>
      </c>
    </row>
    <row r="143" spans="1:17" s="1" customFormat="1" ht="14.25">
      <c r="A143" s="234" t="s">
        <v>224</v>
      </c>
      <c r="B143" s="144"/>
      <c r="C143" s="144">
        <v>2</v>
      </c>
      <c r="D143" s="313">
        <f t="shared" si="24"/>
        <v>2</v>
      </c>
      <c r="E143" s="144"/>
      <c r="F143" s="144">
        <v>1</v>
      </c>
      <c r="G143" s="144"/>
      <c r="H143" s="144"/>
      <c r="I143" s="144"/>
      <c r="J143" s="144"/>
      <c r="K143" s="312"/>
      <c r="L143" s="144"/>
      <c r="M143" s="313">
        <f t="shared" si="25"/>
        <v>1</v>
      </c>
      <c r="N143" s="144"/>
      <c r="O143" s="144">
        <v>1</v>
      </c>
      <c r="P143" s="313">
        <f t="shared" si="26"/>
        <v>1</v>
      </c>
      <c r="Q143" s="233">
        <f t="shared" si="27"/>
        <v>4</v>
      </c>
    </row>
    <row r="144" spans="1:17" s="1" customFormat="1" ht="14.25">
      <c r="A144" s="234" t="s">
        <v>225</v>
      </c>
      <c r="B144" s="144">
        <v>41</v>
      </c>
      <c r="C144" s="144">
        <v>32</v>
      </c>
      <c r="D144" s="313">
        <f t="shared" si="24"/>
        <v>73</v>
      </c>
      <c r="E144" s="144">
        <v>10</v>
      </c>
      <c r="F144" s="144">
        <v>4</v>
      </c>
      <c r="G144" s="144">
        <f aca="true" t="shared" si="28" ref="G144:G187">SUM(E144:F144)</f>
        <v>14</v>
      </c>
      <c r="H144" s="144">
        <v>2</v>
      </c>
      <c r="I144" s="144">
        <v>3</v>
      </c>
      <c r="J144" s="144">
        <f aca="true" t="shared" si="29" ref="J144:J187">SUM(H144:I144)</f>
        <v>5</v>
      </c>
      <c r="K144" s="312">
        <f aca="true" t="shared" si="30" ref="K144:K187">SUM(D144,G144,J144)</f>
        <v>92</v>
      </c>
      <c r="L144" s="144"/>
      <c r="M144" s="313">
        <f t="shared" si="25"/>
        <v>14</v>
      </c>
      <c r="N144" s="144">
        <v>4</v>
      </c>
      <c r="O144" s="144">
        <v>5</v>
      </c>
      <c r="P144" s="313">
        <f t="shared" si="26"/>
        <v>9</v>
      </c>
      <c r="Q144" s="233">
        <f t="shared" si="27"/>
        <v>96</v>
      </c>
    </row>
    <row r="145" spans="1:17" s="1" customFormat="1" ht="14.25">
      <c r="A145" s="234" t="s">
        <v>226</v>
      </c>
      <c r="B145" s="144">
        <v>63</v>
      </c>
      <c r="C145" s="144">
        <v>54</v>
      </c>
      <c r="D145" s="313">
        <f t="shared" si="24"/>
        <v>117</v>
      </c>
      <c r="E145" s="144">
        <v>29</v>
      </c>
      <c r="F145" s="144">
        <v>28</v>
      </c>
      <c r="G145" s="144">
        <f t="shared" si="28"/>
        <v>57</v>
      </c>
      <c r="H145" s="144">
        <v>7</v>
      </c>
      <c r="I145" s="144">
        <v>7</v>
      </c>
      <c r="J145" s="144">
        <f t="shared" si="29"/>
        <v>14</v>
      </c>
      <c r="K145" s="312">
        <f t="shared" si="30"/>
        <v>188</v>
      </c>
      <c r="L145" s="144"/>
      <c r="M145" s="313">
        <f t="shared" si="25"/>
        <v>57</v>
      </c>
      <c r="N145" s="144">
        <v>10</v>
      </c>
      <c r="O145" s="144">
        <v>10</v>
      </c>
      <c r="P145" s="313">
        <f t="shared" si="26"/>
        <v>20</v>
      </c>
      <c r="Q145" s="233">
        <f t="shared" si="27"/>
        <v>194</v>
      </c>
    </row>
    <row r="146" spans="1:17" s="1" customFormat="1" ht="14.25">
      <c r="A146" s="234" t="s">
        <v>227</v>
      </c>
      <c r="B146" s="144">
        <v>1</v>
      </c>
      <c r="C146" s="144">
        <v>1</v>
      </c>
      <c r="D146" s="313">
        <f t="shared" si="24"/>
        <v>2</v>
      </c>
      <c r="E146" s="144"/>
      <c r="F146" s="144"/>
      <c r="G146" s="144"/>
      <c r="H146" s="144"/>
      <c r="I146" s="144"/>
      <c r="J146" s="144"/>
      <c r="K146" s="312"/>
      <c r="L146" s="144"/>
      <c r="M146" s="313">
        <f t="shared" si="25"/>
        <v>0</v>
      </c>
      <c r="N146" s="144"/>
      <c r="O146" s="144"/>
      <c r="P146" s="313">
        <f t="shared" si="26"/>
        <v>0</v>
      </c>
      <c r="Q146" s="233">
        <f t="shared" si="27"/>
        <v>2</v>
      </c>
    </row>
    <row r="147" spans="1:17" s="1" customFormat="1" ht="14.25">
      <c r="A147" s="234" t="s">
        <v>228</v>
      </c>
      <c r="B147" s="144">
        <v>83</v>
      </c>
      <c r="C147" s="144">
        <v>53</v>
      </c>
      <c r="D147" s="313">
        <f t="shared" si="24"/>
        <v>136</v>
      </c>
      <c r="E147" s="144">
        <v>26</v>
      </c>
      <c r="F147" s="144">
        <v>24</v>
      </c>
      <c r="G147" s="144">
        <f t="shared" si="28"/>
        <v>50</v>
      </c>
      <c r="H147" s="144">
        <v>10</v>
      </c>
      <c r="I147" s="144">
        <v>14</v>
      </c>
      <c r="J147" s="144">
        <f t="shared" si="29"/>
        <v>24</v>
      </c>
      <c r="K147" s="312">
        <f t="shared" si="30"/>
        <v>210</v>
      </c>
      <c r="L147" s="144"/>
      <c r="M147" s="313">
        <f t="shared" si="25"/>
        <v>50</v>
      </c>
      <c r="N147" s="144">
        <v>19</v>
      </c>
      <c r="O147" s="144">
        <v>30</v>
      </c>
      <c r="P147" s="313">
        <f t="shared" si="26"/>
        <v>49</v>
      </c>
      <c r="Q147" s="233">
        <f t="shared" si="27"/>
        <v>235</v>
      </c>
    </row>
    <row r="148" spans="1:17" s="1" customFormat="1" ht="14.25">
      <c r="A148" s="234" t="s">
        <v>229</v>
      </c>
      <c r="B148" s="144">
        <v>29</v>
      </c>
      <c r="C148" s="144">
        <v>21</v>
      </c>
      <c r="D148" s="313">
        <f t="shared" si="24"/>
        <v>50</v>
      </c>
      <c r="E148" s="144">
        <v>6</v>
      </c>
      <c r="F148" s="144">
        <v>11</v>
      </c>
      <c r="G148" s="144">
        <f t="shared" si="28"/>
        <v>17</v>
      </c>
      <c r="H148" s="144">
        <v>2</v>
      </c>
      <c r="I148" s="144">
        <v>4</v>
      </c>
      <c r="J148" s="144">
        <f t="shared" si="29"/>
        <v>6</v>
      </c>
      <c r="K148" s="312">
        <f t="shared" si="30"/>
        <v>73</v>
      </c>
      <c r="L148" s="144"/>
      <c r="M148" s="313">
        <f t="shared" si="25"/>
        <v>17</v>
      </c>
      <c r="N148" s="144">
        <v>9</v>
      </c>
      <c r="O148" s="144">
        <v>10</v>
      </c>
      <c r="P148" s="313">
        <f t="shared" si="26"/>
        <v>19</v>
      </c>
      <c r="Q148" s="233">
        <f t="shared" si="27"/>
        <v>86</v>
      </c>
    </row>
    <row r="149" spans="1:17" s="1" customFormat="1" ht="14.25">
      <c r="A149" s="234" t="s">
        <v>230</v>
      </c>
      <c r="B149" s="144">
        <v>27</v>
      </c>
      <c r="C149" s="144">
        <v>37</v>
      </c>
      <c r="D149" s="313">
        <f t="shared" si="24"/>
        <v>64</v>
      </c>
      <c r="E149" s="144">
        <v>14</v>
      </c>
      <c r="F149" s="144">
        <v>6</v>
      </c>
      <c r="G149" s="144">
        <f t="shared" si="28"/>
        <v>20</v>
      </c>
      <c r="H149" s="144">
        <v>4</v>
      </c>
      <c r="I149" s="144">
        <v>7</v>
      </c>
      <c r="J149" s="144">
        <f t="shared" si="29"/>
        <v>11</v>
      </c>
      <c r="K149" s="312">
        <f t="shared" si="30"/>
        <v>95</v>
      </c>
      <c r="L149" s="144"/>
      <c r="M149" s="313">
        <f t="shared" si="25"/>
        <v>20</v>
      </c>
      <c r="N149" s="144">
        <v>6</v>
      </c>
      <c r="O149" s="144">
        <v>5</v>
      </c>
      <c r="P149" s="313">
        <f t="shared" si="26"/>
        <v>11</v>
      </c>
      <c r="Q149" s="233">
        <f t="shared" si="27"/>
        <v>95</v>
      </c>
    </row>
    <row r="150" spans="1:17" s="1" customFormat="1" ht="14.25">
      <c r="A150" s="234" t="s">
        <v>231</v>
      </c>
      <c r="B150" s="144">
        <v>16</v>
      </c>
      <c r="C150" s="144">
        <v>2</v>
      </c>
      <c r="D150" s="313">
        <f t="shared" si="24"/>
        <v>18</v>
      </c>
      <c r="E150" s="144">
        <v>6</v>
      </c>
      <c r="F150" s="144">
        <v>6</v>
      </c>
      <c r="G150" s="144">
        <f t="shared" si="28"/>
        <v>12</v>
      </c>
      <c r="H150" s="144">
        <v>1</v>
      </c>
      <c r="I150" s="144">
        <v>3</v>
      </c>
      <c r="J150" s="144">
        <f t="shared" si="29"/>
        <v>4</v>
      </c>
      <c r="K150" s="312">
        <f t="shared" si="30"/>
        <v>34</v>
      </c>
      <c r="L150" s="144"/>
      <c r="M150" s="313">
        <f t="shared" si="25"/>
        <v>12</v>
      </c>
      <c r="N150" s="144">
        <v>4</v>
      </c>
      <c r="O150" s="144">
        <v>2</v>
      </c>
      <c r="P150" s="313">
        <f t="shared" si="26"/>
        <v>6</v>
      </c>
      <c r="Q150" s="233">
        <f t="shared" si="27"/>
        <v>36</v>
      </c>
    </row>
    <row r="151" spans="1:17" s="1" customFormat="1" ht="14.25">
      <c r="A151" s="234" t="s">
        <v>232</v>
      </c>
      <c r="B151" s="144">
        <v>1534</v>
      </c>
      <c r="C151" s="144">
        <v>1306</v>
      </c>
      <c r="D151" s="313">
        <f t="shared" si="24"/>
        <v>2840</v>
      </c>
      <c r="E151" s="144">
        <v>539</v>
      </c>
      <c r="F151" s="144">
        <v>479</v>
      </c>
      <c r="G151" s="144">
        <f t="shared" si="28"/>
        <v>1018</v>
      </c>
      <c r="H151" s="144">
        <v>303</v>
      </c>
      <c r="I151" s="144">
        <v>288</v>
      </c>
      <c r="J151" s="144">
        <f t="shared" si="29"/>
        <v>591</v>
      </c>
      <c r="K151" s="312">
        <f t="shared" si="30"/>
        <v>4449</v>
      </c>
      <c r="L151" s="144"/>
      <c r="M151" s="313">
        <f t="shared" si="25"/>
        <v>1018</v>
      </c>
      <c r="N151" s="144">
        <v>381</v>
      </c>
      <c r="O151" s="144">
        <v>361</v>
      </c>
      <c r="P151" s="313">
        <f t="shared" si="26"/>
        <v>742</v>
      </c>
      <c r="Q151" s="233">
        <f t="shared" si="27"/>
        <v>4600</v>
      </c>
    </row>
    <row r="152" spans="1:17" s="1" customFormat="1" ht="14.25">
      <c r="A152" s="234" t="s">
        <v>233</v>
      </c>
      <c r="B152" s="144">
        <v>64</v>
      </c>
      <c r="C152" s="144">
        <v>75</v>
      </c>
      <c r="D152" s="313">
        <f t="shared" si="24"/>
        <v>139</v>
      </c>
      <c r="E152" s="144">
        <v>23</v>
      </c>
      <c r="F152" s="144">
        <v>19</v>
      </c>
      <c r="G152" s="144">
        <f t="shared" si="28"/>
        <v>42</v>
      </c>
      <c r="H152" s="144">
        <v>8</v>
      </c>
      <c r="I152" s="144">
        <v>5</v>
      </c>
      <c r="J152" s="144">
        <f t="shared" si="29"/>
        <v>13</v>
      </c>
      <c r="K152" s="312">
        <f t="shared" si="30"/>
        <v>194</v>
      </c>
      <c r="L152" s="144"/>
      <c r="M152" s="313">
        <f t="shared" si="25"/>
        <v>42</v>
      </c>
      <c r="N152" s="144">
        <v>14</v>
      </c>
      <c r="O152" s="144">
        <v>13</v>
      </c>
      <c r="P152" s="313">
        <f t="shared" si="26"/>
        <v>27</v>
      </c>
      <c r="Q152" s="233">
        <f t="shared" si="27"/>
        <v>208</v>
      </c>
    </row>
    <row r="153" spans="1:17" s="1" customFormat="1" ht="14.25">
      <c r="A153" s="234" t="s">
        <v>234</v>
      </c>
      <c r="B153" s="144">
        <v>35</v>
      </c>
      <c r="C153" s="144">
        <v>29</v>
      </c>
      <c r="D153" s="313">
        <f t="shared" si="24"/>
        <v>64</v>
      </c>
      <c r="E153" s="144">
        <v>13</v>
      </c>
      <c r="F153" s="144">
        <v>9</v>
      </c>
      <c r="G153" s="144">
        <f t="shared" si="28"/>
        <v>22</v>
      </c>
      <c r="H153" s="144">
        <v>4</v>
      </c>
      <c r="I153" s="144">
        <v>10</v>
      </c>
      <c r="J153" s="144">
        <f t="shared" si="29"/>
        <v>14</v>
      </c>
      <c r="K153" s="312">
        <f t="shared" si="30"/>
        <v>100</v>
      </c>
      <c r="L153" s="144"/>
      <c r="M153" s="313">
        <f t="shared" si="25"/>
        <v>22</v>
      </c>
      <c r="N153" s="144">
        <v>7</v>
      </c>
      <c r="O153" s="144">
        <v>11</v>
      </c>
      <c r="P153" s="313">
        <f t="shared" si="26"/>
        <v>18</v>
      </c>
      <c r="Q153" s="233">
        <f t="shared" si="27"/>
        <v>104</v>
      </c>
    </row>
    <row r="154" spans="1:17" s="1" customFormat="1" ht="14.25">
      <c r="A154" s="234" t="s">
        <v>235</v>
      </c>
      <c r="B154" s="144">
        <v>50</v>
      </c>
      <c r="C154" s="144">
        <v>47</v>
      </c>
      <c r="D154" s="313">
        <f t="shared" si="24"/>
        <v>97</v>
      </c>
      <c r="E154" s="144">
        <v>9</v>
      </c>
      <c r="F154" s="144">
        <v>18</v>
      </c>
      <c r="G154" s="144">
        <f t="shared" si="28"/>
        <v>27</v>
      </c>
      <c r="H154" s="144">
        <v>7</v>
      </c>
      <c r="I154" s="144">
        <v>5</v>
      </c>
      <c r="J154" s="144">
        <f t="shared" si="29"/>
        <v>12</v>
      </c>
      <c r="K154" s="312">
        <f t="shared" si="30"/>
        <v>136</v>
      </c>
      <c r="L154" s="144"/>
      <c r="M154" s="313">
        <f t="shared" si="25"/>
        <v>27</v>
      </c>
      <c r="N154" s="144">
        <v>13</v>
      </c>
      <c r="O154" s="144">
        <v>11</v>
      </c>
      <c r="P154" s="313">
        <f t="shared" si="26"/>
        <v>24</v>
      </c>
      <c r="Q154" s="233">
        <f t="shared" si="27"/>
        <v>148</v>
      </c>
    </row>
    <row r="155" spans="1:17" s="1" customFormat="1" ht="14.25">
      <c r="A155" s="234" t="s">
        <v>236</v>
      </c>
      <c r="B155" s="144">
        <v>136</v>
      </c>
      <c r="C155" s="144">
        <v>162</v>
      </c>
      <c r="D155" s="313">
        <f t="shared" si="24"/>
        <v>298</v>
      </c>
      <c r="E155" s="144">
        <v>71</v>
      </c>
      <c r="F155" s="144">
        <v>47</v>
      </c>
      <c r="G155" s="144">
        <f t="shared" si="28"/>
        <v>118</v>
      </c>
      <c r="H155" s="144">
        <v>20</v>
      </c>
      <c r="I155" s="144">
        <v>14</v>
      </c>
      <c r="J155" s="144">
        <f t="shared" si="29"/>
        <v>34</v>
      </c>
      <c r="K155" s="312">
        <f t="shared" si="30"/>
        <v>450</v>
      </c>
      <c r="L155" s="144"/>
      <c r="M155" s="313">
        <f t="shared" si="25"/>
        <v>118</v>
      </c>
      <c r="N155" s="144">
        <v>23</v>
      </c>
      <c r="O155" s="144">
        <v>27</v>
      </c>
      <c r="P155" s="313">
        <f t="shared" si="26"/>
        <v>50</v>
      </c>
      <c r="Q155" s="233">
        <f t="shared" si="27"/>
        <v>466</v>
      </c>
    </row>
    <row r="156" spans="1:17" s="1" customFormat="1" ht="14.25">
      <c r="A156" s="234" t="s">
        <v>237</v>
      </c>
      <c r="B156" s="144">
        <v>4</v>
      </c>
      <c r="C156" s="144">
        <v>5</v>
      </c>
      <c r="D156" s="313">
        <f t="shared" si="24"/>
        <v>9</v>
      </c>
      <c r="E156" s="144">
        <v>4</v>
      </c>
      <c r="F156" s="144">
        <v>3</v>
      </c>
      <c r="G156" s="144">
        <f t="shared" si="28"/>
        <v>7</v>
      </c>
      <c r="H156" s="144">
        <v>1</v>
      </c>
      <c r="I156" s="144">
        <v>0</v>
      </c>
      <c r="J156" s="144">
        <f t="shared" si="29"/>
        <v>1</v>
      </c>
      <c r="K156" s="312">
        <f t="shared" si="30"/>
        <v>17</v>
      </c>
      <c r="L156" s="144"/>
      <c r="M156" s="313">
        <f t="shared" si="25"/>
        <v>7</v>
      </c>
      <c r="N156" s="144">
        <v>1</v>
      </c>
      <c r="O156" s="144"/>
      <c r="P156" s="313">
        <f t="shared" si="26"/>
        <v>1</v>
      </c>
      <c r="Q156" s="233">
        <f t="shared" si="27"/>
        <v>17</v>
      </c>
    </row>
    <row r="157" spans="1:17" s="1" customFormat="1" ht="14.25">
      <c r="A157" s="234" t="s">
        <v>238</v>
      </c>
      <c r="B157" s="144">
        <v>73</v>
      </c>
      <c r="C157" s="144">
        <v>55</v>
      </c>
      <c r="D157" s="313">
        <f t="shared" si="24"/>
        <v>128</v>
      </c>
      <c r="E157" s="144">
        <v>35</v>
      </c>
      <c r="F157" s="144">
        <v>34</v>
      </c>
      <c r="G157" s="144">
        <f t="shared" si="28"/>
        <v>69</v>
      </c>
      <c r="H157" s="144">
        <v>7</v>
      </c>
      <c r="I157" s="144">
        <v>12</v>
      </c>
      <c r="J157" s="144">
        <f t="shared" si="29"/>
        <v>19</v>
      </c>
      <c r="K157" s="312">
        <f t="shared" si="30"/>
        <v>216</v>
      </c>
      <c r="L157" s="144"/>
      <c r="M157" s="313">
        <f t="shared" si="25"/>
        <v>69</v>
      </c>
      <c r="N157" s="144">
        <v>13</v>
      </c>
      <c r="O157" s="144">
        <v>17</v>
      </c>
      <c r="P157" s="313">
        <f t="shared" si="26"/>
        <v>30</v>
      </c>
      <c r="Q157" s="233">
        <f t="shared" si="27"/>
        <v>227</v>
      </c>
    </row>
    <row r="158" spans="1:17" s="1" customFormat="1" ht="14.25">
      <c r="A158" s="234" t="s">
        <v>239</v>
      </c>
      <c r="B158" s="144">
        <v>326</v>
      </c>
      <c r="C158" s="144">
        <v>312</v>
      </c>
      <c r="D158" s="313">
        <f t="shared" si="24"/>
        <v>638</v>
      </c>
      <c r="E158" s="144">
        <v>145</v>
      </c>
      <c r="F158" s="144">
        <v>170</v>
      </c>
      <c r="G158" s="144">
        <f t="shared" si="28"/>
        <v>315</v>
      </c>
      <c r="H158" s="144">
        <v>43</v>
      </c>
      <c r="I158" s="144">
        <v>50</v>
      </c>
      <c r="J158" s="144">
        <f t="shared" si="29"/>
        <v>93</v>
      </c>
      <c r="K158" s="312">
        <f t="shared" si="30"/>
        <v>1046</v>
      </c>
      <c r="L158" s="144"/>
      <c r="M158" s="313">
        <f t="shared" si="25"/>
        <v>315</v>
      </c>
      <c r="N158" s="144">
        <v>87</v>
      </c>
      <c r="O158" s="144">
        <v>76</v>
      </c>
      <c r="P158" s="313">
        <f t="shared" si="26"/>
        <v>163</v>
      </c>
      <c r="Q158" s="233">
        <f t="shared" si="27"/>
        <v>1116</v>
      </c>
    </row>
    <row r="159" spans="1:17" s="1" customFormat="1" ht="14.25">
      <c r="A159" s="234" t="s">
        <v>240</v>
      </c>
      <c r="B159" s="144">
        <v>15</v>
      </c>
      <c r="C159" s="144">
        <v>12</v>
      </c>
      <c r="D159" s="313">
        <f t="shared" si="24"/>
        <v>27</v>
      </c>
      <c r="E159" s="144">
        <v>5</v>
      </c>
      <c r="F159" s="144">
        <v>7</v>
      </c>
      <c r="G159" s="144">
        <f t="shared" si="28"/>
        <v>12</v>
      </c>
      <c r="H159" s="144">
        <v>1</v>
      </c>
      <c r="I159" s="144">
        <v>1</v>
      </c>
      <c r="J159" s="144">
        <f t="shared" si="29"/>
        <v>2</v>
      </c>
      <c r="K159" s="312">
        <f t="shared" si="30"/>
        <v>41</v>
      </c>
      <c r="L159" s="144"/>
      <c r="M159" s="313">
        <f t="shared" si="25"/>
        <v>12</v>
      </c>
      <c r="N159" s="144"/>
      <c r="O159" s="144">
        <v>1</v>
      </c>
      <c r="P159" s="313">
        <f t="shared" si="26"/>
        <v>1</v>
      </c>
      <c r="Q159" s="233">
        <f t="shared" si="27"/>
        <v>40</v>
      </c>
    </row>
    <row r="160" spans="1:17" s="1" customFormat="1" ht="14.25">
      <c r="A160" s="234" t="s">
        <v>241</v>
      </c>
      <c r="B160" s="144">
        <v>16</v>
      </c>
      <c r="C160" s="144">
        <v>10</v>
      </c>
      <c r="D160" s="313">
        <f t="shared" si="24"/>
        <v>26</v>
      </c>
      <c r="E160" s="144">
        <v>5</v>
      </c>
      <c r="F160" s="144">
        <v>2</v>
      </c>
      <c r="G160" s="144">
        <f t="shared" si="28"/>
        <v>7</v>
      </c>
      <c r="H160" s="144">
        <v>0</v>
      </c>
      <c r="I160" s="144">
        <v>0</v>
      </c>
      <c r="J160" s="144">
        <f t="shared" si="29"/>
        <v>0</v>
      </c>
      <c r="K160" s="312">
        <f t="shared" si="30"/>
        <v>33</v>
      </c>
      <c r="L160" s="144"/>
      <c r="M160" s="313">
        <f t="shared" si="25"/>
        <v>7</v>
      </c>
      <c r="N160" s="144"/>
      <c r="O160" s="144"/>
      <c r="P160" s="313">
        <f t="shared" si="26"/>
        <v>0</v>
      </c>
      <c r="Q160" s="233">
        <f t="shared" si="27"/>
        <v>33</v>
      </c>
    </row>
    <row r="161" spans="1:17" s="1" customFormat="1" ht="14.25">
      <c r="A161" s="234" t="s">
        <v>242</v>
      </c>
      <c r="B161" s="144">
        <v>12</v>
      </c>
      <c r="C161" s="144">
        <v>10</v>
      </c>
      <c r="D161" s="313">
        <f t="shared" si="24"/>
        <v>22</v>
      </c>
      <c r="E161" s="144">
        <v>4</v>
      </c>
      <c r="F161" s="144">
        <v>3</v>
      </c>
      <c r="G161" s="144">
        <f t="shared" si="28"/>
        <v>7</v>
      </c>
      <c r="H161" s="144">
        <v>0</v>
      </c>
      <c r="I161" s="144">
        <v>1</v>
      </c>
      <c r="J161" s="144">
        <f t="shared" si="29"/>
        <v>1</v>
      </c>
      <c r="K161" s="312">
        <f t="shared" si="30"/>
        <v>30</v>
      </c>
      <c r="L161" s="144"/>
      <c r="M161" s="313">
        <f t="shared" si="25"/>
        <v>7</v>
      </c>
      <c r="N161" s="144"/>
      <c r="O161" s="144">
        <v>2</v>
      </c>
      <c r="P161" s="313">
        <f t="shared" si="26"/>
        <v>2</v>
      </c>
      <c r="Q161" s="233">
        <f t="shared" si="27"/>
        <v>31</v>
      </c>
    </row>
    <row r="162" spans="1:17" s="1" customFormat="1" ht="14.25">
      <c r="A162" s="234" t="s">
        <v>243</v>
      </c>
      <c r="B162" s="144">
        <v>11</v>
      </c>
      <c r="C162" s="144">
        <v>6</v>
      </c>
      <c r="D162" s="313">
        <f t="shared" si="24"/>
        <v>17</v>
      </c>
      <c r="E162" s="144">
        <v>2</v>
      </c>
      <c r="F162" s="144">
        <v>4</v>
      </c>
      <c r="G162" s="144">
        <f t="shared" si="28"/>
        <v>6</v>
      </c>
      <c r="H162" s="144">
        <v>2</v>
      </c>
      <c r="I162" s="144">
        <v>1</v>
      </c>
      <c r="J162" s="144">
        <f t="shared" si="29"/>
        <v>3</v>
      </c>
      <c r="K162" s="312">
        <f t="shared" si="30"/>
        <v>26</v>
      </c>
      <c r="L162" s="144"/>
      <c r="M162" s="313">
        <f t="shared" si="25"/>
        <v>6</v>
      </c>
      <c r="N162" s="144">
        <v>4</v>
      </c>
      <c r="O162" s="144">
        <v>2</v>
      </c>
      <c r="P162" s="313">
        <f t="shared" si="26"/>
        <v>6</v>
      </c>
      <c r="Q162" s="233">
        <f t="shared" si="27"/>
        <v>29</v>
      </c>
    </row>
    <row r="163" spans="1:17" s="1" customFormat="1" ht="14.25">
      <c r="A163" s="234" t="s">
        <v>244</v>
      </c>
      <c r="B163" s="144">
        <v>18</v>
      </c>
      <c r="C163" s="144">
        <v>10</v>
      </c>
      <c r="D163" s="313">
        <f t="shared" si="24"/>
        <v>28</v>
      </c>
      <c r="E163" s="144">
        <v>3</v>
      </c>
      <c r="F163" s="144">
        <v>6</v>
      </c>
      <c r="G163" s="144">
        <f t="shared" si="28"/>
        <v>9</v>
      </c>
      <c r="H163" s="144">
        <v>0</v>
      </c>
      <c r="I163" s="144">
        <v>1</v>
      </c>
      <c r="J163" s="144">
        <f t="shared" si="29"/>
        <v>1</v>
      </c>
      <c r="K163" s="312">
        <f t="shared" si="30"/>
        <v>38</v>
      </c>
      <c r="L163" s="144"/>
      <c r="M163" s="313">
        <f t="shared" si="25"/>
        <v>9</v>
      </c>
      <c r="N163" s="144"/>
      <c r="O163" s="144">
        <v>1</v>
      </c>
      <c r="P163" s="313">
        <f t="shared" si="26"/>
        <v>1</v>
      </c>
      <c r="Q163" s="233">
        <f t="shared" si="27"/>
        <v>38</v>
      </c>
    </row>
    <row r="164" spans="1:17" s="1" customFormat="1" ht="14.25">
      <c r="A164" s="234" t="s">
        <v>245</v>
      </c>
      <c r="B164" s="144">
        <v>116</v>
      </c>
      <c r="C164" s="144">
        <v>89</v>
      </c>
      <c r="D164" s="313">
        <f t="shared" si="24"/>
        <v>205</v>
      </c>
      <c r="E164" s="144">
        <v>40</v>
      </c>
      <c r="F164" s="144">
        <v>17</v>
      </c>
      <c r="G164" s="144">
        <f t="shared" si="28"/>
        <v>57</v>
      </c>
      <c r="H164" s="144">
        <v>13</v>
      </c>
      <c r="I164" s="144">
        <v>8</v>
      </c>
      <c r="J164" s="144">
        <f t="shared" si="29"/>
        <v>21</v>
      </c>
      <c r="K164" s="312">
        <f t="shared" si="30"/>
        <v>283</v>
      </c>
      <c r="L164" s="144"/>
      <c r="M164" s="313">
        <f t="shared" si="25"/>
        <v>57</v>
      </c>
      <c r="N164" s="144">
        <v>24</v>
      </c>
      <c r="O164" s="144">
        <v>11</v>
      </c>
      <c r="P164" s="313">
        <f t="shared" si="26"/>
        <v>35</v>
      </c>
      <c r="Q164" s="233">
        <f t="shared" si="27"/>
        <v>297</v>
      </c>
    </row>
    <row r="165" spans="1:17" s="1" customFormat="1" ht="14.25">
      <c r="A165" s="234" t="s">
        <v>246</v>
      </c>
      <c r="B165" s="144">
        <v>591</v>
      </c>
      <c r="C165" s="144">
        <v>511</v>
      </c>
      <c r="D165" s="313">
        <f t="shared" si="24"/>
        <v>1102</v>
      </c>
      <c r="E165" s="144">
        <v>264</v>
      </c>
      <c r="F165" s="144">
        <v>217</v>
      </c>
      <c r="G165" s="144">
        <f t="shared" si="28"/>
        <v>481</v>
      </c>
      <c r="H165" s="144">
        <v>83</v>
      </c>
      <c r="I165" s="144">
        <v>86</v>
      </c>
      <c r="J165" s="144">
        <f t="shared" si="29"/>
        <v>169</v>
      </c>
      <c r="K165" s="312">
        <f t="shared" si="30"/>
        <v>1752</v>
      </c>
      <c r="L165" s="144"/>
      <c r="M165" s="313">
        <f t="shared" si="25"/>
        <v>481</v>
      </c>
      <c r="N165" s="144">
        <v>123</v>
      </c>
      <c r="O165" s="144">
        <v>136</v>
      </c>
      <c r="P165" s="313">
        <f t="shared" si="26"/>
        <v>259</v>
      </c>
      <c r="Q165" s="233">
        <f t="shared" si="27"/>
        <v>1842</v>
      </c>
    </row>
    <row r="166" spans="1:17" s="1" customFormat="1" ht="14.25">
      <c r="A166" s="234" t="s">
        <v>247</v>
      </c>
      <c r="B166" s="144">
        <v>30</v>
      </c>
      <c r="C166" s="144">
        <v>17</v>
      </c>
      <c r="D166" s="313">
        <f t="shared" si="24"/>
        <v>47</v>
      </c>
      <c r="E166" s="144">
        <v>8</v>
      </c>
      <c r="F166" s="144">
        <v>5</v>
      </c>
      <c r="G166" s="144">
        <f t="shared" si="28"/>
        <v>13</v>
      </c>
      <c r="H166" s="144">
        <v>2</v>
      </c>
      <c r="I166" s="144">
        <v>2</v>
      </c>
      <c r="J166" s="144">
        <f t="shared" si="29"/>
        <v>4</v>
      </c>
      <c r="K166" s="312">
        <f t="shared" si="30"/>
        <v>64</v>
      </c>
      <c r="L166" s="144"/>
      <c r="M166" s="313">
        <f t="shared" si="25"/>
        <v>13</v>
      </c>
      <c r="N166" s="144">
        <v>3</v>
      </c>
      <c r="O166" s="144">
        <v>5</v>
      </c>
      <c r="P166" s="313">
        <f t="shared" si="26"/>
        <v>8</v>
      </c>
      <c r="Q166" s="233">
        <f t="shared" si="27"/>
        <v>68</v>
      </c>
    </row>
    <row r="167" spans="1:17" s="1" customFormat="1" ht="14.25">
      <c r="A167" s="234" t="s">
        <v>248</v>
      </c>
      <c r="B167" s="144">
        <v>4</v>
      </c>
      <c r="C167" s="144">
        <v>3</v>
      </c>
      <c r="D167" s="313">
        <f t="shared" si="24"/>
        <v>7</v>
      </c>
      <c r="E167" s="144">
        <v>1</v>
      </c>
      <c r="F167" s="144">
        <v>1</v>
      </c>
      <c r="G167" s="144">
        <f t="shared" si="28"/>
        <v>2</v>
      </c>
      <c r="H167" s="144">
        <v>0</v>
      </c>
      <c r="I167" s="144">
        <v>1</v>
      </c>
      <c r="J167" s="144">
        <f t="shared" si="29"/>
        <v>1</v>
      </c>
      <c r="K167" s="312">
        <f t="shared" si="30"/>
        <v>10</v>
      </c>
      <c r="L167" s="144"/>
      <c r="M167" s="313">
        <f t="shared" si="25"/>
        <v>2</v>
      </c>
      <c r="N167" s="144"/>
      <c r="O167" s="144">
        <v>2</v>
      </c>
      <c r="P167" s="313">
        <f t="shared" si="26"/>
        <v>2</v>
      </c>
      <c r="Q167" s="233">
        <f t="shared" si="27"/>
        <v>11</v>
      </c>
    </row>
    <row r="168" spans="1:17" s="1" customFormat="1" ht="14.25">
      <c r="A168" s="234" t="s">
        <v>249</v>
      </c>
      <c r="B168" s="144">
        <v>31</v>
      </c>
      <c r="C168" s="144">
        <v>27</v>
      </c>
      <c r="D168" s="313">
        <f t="shared" si="24"/>
        <v>58</v>
      </c>
      <c r="E168" s="144">
        <v>14</v>
      </c>
      <c r="F168" s="144">
        <v>17</v>
      </c>
      <c r="G168" s="144">
        <f t="shared" si="28"/>
        <v>31</v>
      </c>
      <c r="H168" s="144">
        <v>2</v>
      </c>
      <c r="I168" s="144">
        <v>14</v>
      </c>
      <c r="J168" s="144">
        <f t="shared" si="29"/>
        <v>16</v>
      </c>
      <c r="K168" s="312">
        <f t="shared" si="30"/>
        <v>105</v>
      </c>
      <c r="L168" s="144"/>
      <c r="M168" s="313">
        <f t="shared" si="25"/>
        <v>31</v>
      </c>
      <c r="N168" s="144">
        <v>3</v>
      </c>
      <c r="O168" s="144">
        <v>13</v>
      </c>
      <c r="P168" s="313">
        <f t="shared" si="26"/>
        <v>16</v>
      </c>
      <c r="Q168" s="233">
        <f t="shared" si="27"/>
        <v>105</v>
      </c>
    </row>
    <row r="169" spans="1:17" s="1" customFormat="1" ht="14.25">
      <c r="A169" s="234" t="s">
        <v>250</v>
      </c>
      <c r="B169" s="144">
        <v>20</v>
      </c>
      <c r="C169" s="144">
        <v>22</v>
      </c>
      <c r="D169" s="313">
        <f t="shared" si="24"/>
        <v>42</v>
      </c>
      <c r="E169" s="144">
        <v>19</v>
      </c>
      <c r="F169" s="144">
        <v>8</v>
      </c>
      <c r="G169" s="144">
        <f t="shared" si="28"/>
        <v>27</v>
      </c>
      <c r="H169" s="144">
        <v>6</v>
      </c>
      <c r="I169" s="144">
        <v>7</v>
      </c>
      <c r="J169" s="144">
        <f t="shared" si="29"/>
        <v>13</v>
      </c>
      <c r="K169" s="312">
        <f t="shared" si="30"/>
        <v>82</v>
      </c>
      <c r="L169" s="144"/>
      <c r="M169" s="313">
        <f t="shared" si="25"/>
        <v>27</v>
      </c>
      <c r="N169" s="144">
        <v>5</v>
      </c>
      <c r="O169" s="144">
        <v>7</v>
      </c>
      <c r="P169" s="313">
        <f t="shared" si="26"/>
        <v>12</v>
      </c>
      <c r="Q169" s="233">
        <f t="shared" si="27"/>
        <v>81</v>
      </c>
    </row>
    <row r="170" spans="1:17" s="1" customFormat="1" ht="14.25">
      <c r="A170" s="234" t="s">
        <v>251</v>
      </c>
      <c r="B170" s="144">
        <v>2</v>
      </c>
      <c r="C170" s="144">
        <v>3</v>
      </c>
      <c r="D170" s="313">
        <f t="shared" si="24"/>
        <v>5</v>
      </c>
      <c r="E170" s="144">
        <v>1</v>
      </c>
      <c r="F170" s="144">
        <v>2</v>
      </c>
      <c r="G170" s="144">
        <f t="shared" si="28"/>
        <v>3</v>
      </c>
      <c r="H170" s="144">
        <v>0</v>
      </c>
      <c r="I170" s="144">
        <v>0</v>
      </c>
      <c r="J170" s="144">
        <f t="shared" si="29"/>
        <v>0</v>
      </c>
      <c r="K170" s="312">
        <f t="shared" si="30"/>
        <v>8</v>
      </c>
      <c r="L170" s="144"/>
      <c r="M170" s="313">
        <f t="shared" si="25"/>
        <v>3</v>
      </c>
      <c r="N170" s="144"/>
      <c r="O170" s="144">
        <v>2</v>
      </c>
      <c r="P170" s="313">
        <f t="shared" si="26"/>
        <v>2</v>
      </c>
      <c r="Q170" s="233">
        <f t="shared" si="27"/>
        <v>10</v>
      </c>
    </row>
    <row r="171" spans="1:17" s="1" customFormat="1" ht="14.25">
      <c r="A171" s="234" t="s">
        <v>252</v>
      </c>
      <c r="B171" s="144">
        <v>109</v>
      </c>
      <c r="C171" s="144">
        <v>69</v>
      </c>
      <c r="D171" s="313">
        <f t="shared" si="24"/>
        <v>178</v>
      </c>
      <c r="E171" s="144">
        <v>35</v>
      </c>
      <c r="F171" s="144">
        <v>28</v>
      </c>
      <c r="G171" s="144">
        <f t="shared" si="28"/>
        <v>63</v>
      </c>
      <c r="H171" s="144">
        <v>12</v>
      </c>
      <c r="I171" s="144">
        <v>11</v>
      </c>
      <c r="J171" s="144">
        <f t="shared" si="29"/>
        <v>23</v>
      </c>
      <c r="K171" s="312">
        <f t="shared" si="30"/>
        <v>264</v>
      </c>
      <c r="L171" s="144"/>
      <c r="M171" s="313">
        <f t="shared" si="25"/>
        <v>63</v>
      </c>
      <c r="N171" s="144">
        <v>21</v>
      </c>
      <c r="O171" s="144">
        <v>20</v>
      </c>
      <c r="P171" s="313">
        <f t="shared" si="26"/>
        <v>41</v>
      </c>
      <c r="Q171" s="233">
        <f t="shared" si="27"/>
        <v>282</v>
      </c>
    </row>
    <row r="172" spans="1:17" s="1" customFormat="1" ht="14.25">
      <c r="A172" s="234" t="s">
        <v>253</v>
      </c>
      <c r="B172" s="144">
        <v>9</v>
      </c>
      <c r="C172" s="144">
        <v>6</v>
      </c>
      <c r="D172" s="313">
        <f t="shared" si="24"/>
        <v>15</v>
      </c>
      <c r="E172" s="144">
        <v>7</v>
      </c>
      <c r="F172" s="144">
        <v>8</v>
      </c>
      <c r="G172" s="144">
        <f t="shared" si="28"/>
        <v>15</v>
      </c>
      <c r="H172" s="144">
        <v>1</v>
      </c>
      <c r="I172" s="144">
        <v>1</v>
      </c>
      <c r="J172" s="144">
        <f t="shared" si="29"/>
        <v>2</v>
      </c>
      <c r="K172" s="312">
        <f t="shared" si="30"/>
        <v>32</v>
      </c>
      <c r="L172" s="144"/>
      <c r="M172" s="313">
        <f t="shared" si="25"/>
        <v>15</v>
      </c>
      <c r="N172" s="144">
        <v>4</v>
      </c>
      <c r="O172" s="144">
        <v>2</v>
      </c>
      <c r="P172" s="313">
        <f t="shared" si="26"/>
        <v>6</v>
      </c>
      <c r="Q172" s="233">
        <f t="shared" si="27"/>
        <v>36</v>
      </c>
    </row>
    <row r="173" spans="1:17" s="1" customFormat="1" ht="14.25">
      <c r="A173" s="234" t="s">
        <v>254</v>
      </c>
      <c r="B173" s="144">
        <v>13</v>
      </c>
      <c r="C173" s="144">
        <v>7</v>
      </c>
      <c r="D173" s="313">
        <f t="shared" si="24"/>
        <v>20</v>
      </c>
      <c r="E173" s="144">
        <v>7</v>
      </c>
      <c r="F173" s="144">
        <v>4</v>
      </c>
      <c r="G173" s="144">
        <f t="shared" si="28"/>
        <v>11</v>
      </c>
      <c r="H173" s="144">
        <v>1</v>
      </c>
      <c r="I173" s="144">
        <v>1</v>
      </c>
      <c r="J173" s="144">
        <f t="shared" si="29"/>
        <v>2</v>
      </c>
      <c r="K173" s="312">
        <f t="shared" si="30"/>
        <v>33</v>
      </c>
      <c r="L173" s="144"/>
      <c r="M173" s="313">
        <f t="shared" si="25"/>
        <v>11</v>
      </c>
      <c r="N173" s="144">
        <v>2</v>
      </c>
      <c r="O173" s="144">
        <v>1</v>
      </c>
      <c r="P173" s="313">
        <f t="shared" si="26"/>
        <v>3</v>
      </c>
      <c r="Q173" s="233">
        <f t="shared" si="27"/>
        <v>34</v>
      </c>
    </row>
    <row r="174" spans="1:17" s="1" customFormat="1" ht="14.25">
      <c r="A174" s="234" t="s">
        <v>255</v>
      </c>
      <c r="B174" s="144">
        <v>71</v>
      </c>
      <c r="C174" s="144">
        <v>69</v>
      </c>
      <c r="D174" s="313">
        <f t="shared" si="24"/>
        <v>140</v>
      </c>
      <c r="E174" s="144">
        <v>43</v>
      </c>
      <c r="F174" s="144">
        <v>29</v>
      </c>
      <c r="G174" s="144">
        <f t="shared" si="28"/>
        <v>72</v>
      </c>
      <c r="H174" s="144">
        <v>6</v>
      </c>
      <c r="I174" s="144">
        <v>9</v>
      </c>
      <c r="J174" s="144">
        <f t="shared" si="29"/>
        <v>15</v>
      </c>
      <c r="K174" s="312">
        <f t="shared" si="30"/>
        <v>227</v>
      </c>
      <c r="L174" s="144"/>
      <c r="M174" s="313">
        <f t="shared" si="25"/>
        <v>72</v>
      </c>
      <c r="N174" s="144">
        <v>11</v>
      </c>
      <c r="O174" s="144">
        <v>21</v>
      </c>
      <c r="P174" s="313">
        <f t="shared" si="26"/>
        <v>32</v>
      </c>
      <c r="Q174" s="233">
        <f t="shared" si="27"/>
        <v>244</v>
      </c>
    </row>
    <row r="175" spans="1:17" s="1" customFormat="1" ht="14.25">
      <c r="A175" s="234" t="s">
        <v>256</v>
      </c>
      <c r="B175" s="144">
        <v>53</v>
      </c>
      <c r="C175" s="144">
        <v>37</v>
      </c>
      <c r="D175" s="313">
        <f t="shared" si="24"/>
        <v>90</v>
      </c>
      <c r="E175" s="144">
        <v>20</v>
      </c>
      <c r="F175" s="144">
        <v>12</v>
      </c>
      <c r="G175" s="144">
        <f t="shared" si="28"/>
        <v>32</v>
      </c>
      <c r="H175" s="144">
        <v>3</v>
      </c>
      <c r="I175" s="144">
        <v>5</v>
      </c>
      <c r="J175" s="144">
        <f t="shared" si="29"/>
        <v>8</v>
      </c>
      <c r="K175" s="312">
        <f t="shared" si="30"/>
        <v>130</v>
      </c>
      <c r="L175" s="144"/>
      <c r="M175" s="313">
        <f t="shared" si="25"/>
        <v>32</v>
      </c>
      <c r="N175" s="144">
        <v>6</v>
      </c>
      <c r="O175" s="144">
        <v>4</v>
      </c>
      <c r="P175" s="313">
        <f t="shared" si="26"/>
        <v>10</v>
      </c>
      <c r="Q175" s="233">
        <f t="shared" si="27"/>
        <v>132</v>
      </c>
    </row>
    <row r="176" spans="1:17" s="1" customFormat="1" ht="14.25">
      <c r="A176" s="234" t="s">
        <v>257</v>
      </c>
      <c r="B176" s="144">
        <v>67</v>
      </c>
      <c r="C176" s="144">
        <v>57</v>
      </c>
      <c r="D176" s="313">
        <f t="shared" si="24"/>
        <v>124</v>
      </c>
      <c r="E176" s="144">
        <v>25</v>
      </c>
      <c r="F176" s="144">
        <v>29</v>
      </c>
      <c r="G176" s="144">
        <f t="shared" si="28"/>
        <v>54</v>
      </c>
      <c r="H176" s="144">
        <v>8</v>
      </c>
      <c r="I176" s="144">
        <v>10</v>
      </c>
      <c r="J176" s="144">
        <f t="shared" si="29"/>
        <v>18</v>
      </c>
      <c r="K176" s="312">
        <f t="shared" si="30"/>
        <v>196</v>
      </c>
      <c r="L176" s="144"/>
      <c r="M176" s="313">
        <f t="shared" si="25"/>
        <v>54</v>
      </c>
      <c r="N176" s="144">
        <v>10</v>
      </c>
      <c r="O176" s="144">
        <v>13</v>
      </c>
      <c r="P176" s="313">
        <f t="shared" si="26"/>
        <v>23</v>
      </c>
      <c r="Q176" s="233">
        <f t="shared" si="27"/>
        <v>201</v>
      </c>
    </row>
    <row r="177" spans="1:17" s="1" customFormat="1" ht="14.25">
      <c r="A177" s="234" t="s">
        <v>258</v>
      </c>
      <c r="B177" s="144">
        <v>10</v>
      </c>
      <c r="C177" s="144">
        <v>7</v>
      </c>
      <c r="D177" s="313">
        <f t="shared" si="24"/>
        <v>17</v>
      </c>
      <c r="E177" s="144">
        <v>5</v>
      </c>
      <c r="F177" s="144">
        <v>5</v>
      </c>
      <c r="G177" s="144">
        <f t="shared" si="28"/>
        <v>10</v>
      </c>
      <c r="H177" s="144">
        <v>1</v>
      </c>
      <c r="I177" s="144">
        <v>1</v>
      </c>
      <c r="J177" s="144">
        <f t="shared" si="29"/>
        <v>2</v>
      </c>
      <c r="K177" s="312">
        <f t="shared" si="30"/>
        <v>29</v>
      </c>
      <c r="L177" s="144"/>
      <c r="M177" s="313">
        <f t="shared" si="25"/>
        <v>10</v>
      </c>
      <c r="N177" s="144">
        <v>1</v>
      </c>
      <c r="O177" s="144">
        <v>3</v>
      </c>
      <c r="P177" s="313">
        <f t="shared" si="26"/>
        <v>4</v>
      </c>
      <c r="Q177" s="233">
        <f t="shared" si="27"/>
        <v>31</v>
      </c>
    </row>
    <row r="178" spans="1:17" s="1" customFormat="1" ht="14.25">
      <c r="A178" s="234" t="s">
        <v>259</v>
      </c>
      <c r="B178" s="144">
        <v>27</v>
      </c>
      <c r="C178" s="144">
        <v>17</v>
      </c>
      <c r="D178" s="313">
        <f t="shared" si="24"/>
        <v>44</v>
      </c>
      <c r="E178" s="144">
        <v>14</v>
      </c>
      <c r="F178" s="144">
        <v>9</v>
      </c>
      <c r="G178" s="144">
        <f t="shared" si="28"/>
        <v>23</v>
      </c>
      <c r="H178" s="144">
        <v>3</v>
      </c>
      <c r="I178" s="144">
        <v>8</v>
      </c>
      <c r="J178" s="144">
        <f t="shared" si="29"/>
        <v>11</v>
      </c>
      <c r="K178" s="312">
        <f t="shared" si="30"/>
        <v>78</v>
      </c>
      <c r="L178" s="144"/>
      <c r="M178" s="313">
        <f t="shared" si="25"/>
        <v>23</v>
      </c>
      <c r="N178" s="144">
        <v>4</v>
      </c>
      <c r="O178" s="144">
        <v>8</v>
      </c>
      <c r="P178" s="313">
        <f t="shared" si="26"/>
        <v>12</v>
      </c>
      <c r="Q178" s="233">
        <f t="shared" si="27"/>
        <v>79</v>
      </c>
    </row>
    <row r="179" spans="1:17" s="1" customFormat="1" ht="14.25">
      <c r="A179" s="234" t="s">
        <v>260</v>
      </c>
      <c r="B179" s="144">
        <v>10</v>
      </c>
      <c r="C179" s="144">
        <v>9</v>
      </c>
      <c r="D179" s="313">
        <f t="shared" si="24"/>
        <v>19</v>
      </c>
      <c r="E179" s="144">
        <v>3</v>
      </c>
      <c r="F179" s="144">
        <v>5</v>
      </c>
      <c r="G179" s="144">
        <f t="shared" si="28"/>
        <v>8</v>
      </c>
      <c r="H179" s="144">
        <v>0</v>
      </c>
      <c r="I179" s="144">
        <v>0</v>
      </c>
      <c r="J179" s="144">
        <f t="shared" si="29"/>
        <v>0</v>
      </c>
      <c r="K179" s="312">
        <f t="shared" si="30"/>
        <v>27</v>
      </c>
      <c r="L179" s="144"/>
      <c r="M179" s="313">
        <f t="shared" si="25"/>
        <v>8</v>
      </c>
      <c r="N179" s="144">
        <v>1</v>
      </c>
      <c r="O179" s="144"/>
      <c r="P179" s="313">
        <f t="shared" si="26"/>
        <v>1</v>
      </c>
      <c r="Q179" s="233">
        <f t="shared" si="27"/>
        <v>28</v>
      </c>
    </row>
    <row r="180" spans="1:17" s="1" customFormat="1" ht="14.25">
      <c r="A180" s="234" t="s">
        <v>272</v>
      </c>
      <c r="B180" s="144">
        <v>136</v>
      </c>
      <c r="C180" s="144">
        <v>132</v>
      </c>
      <c r="D180" s="313">
        <f t="shared" si="24"/>
        <v>268</v>
      </c>
      <c r="E180" s="144">
        <v>48</v>
      </c>
      <c r="F180" s="144">
        <v>45</v>
      </c>
      <c r="G180" s="144">
        <f t="shared" si="28"/>
        <v>93</v>
      </c>
      <c r="H180" s="144">
        <v>17</v>
      </c>
      <c r="I180" s="144">
        <v>17</v>
      </c>
      <c r="J180" s="144">
        <f t="shared" si="29"/>
        <v>34</v>
      </c>
      <c r="K180" s="312">
        <f t="shared" si="30"/>
        <v>395</v>
      </c>
      <c r="L180" s="144"/>
      <c r="M180" s="313">
        <f t="shared" si="25"/>
        <v>93</v>
      </c>
      <c r="N180" s="144">
        <v>23</v>
      </c>
      <c r="O180" s="144">
        <v>25</v>
      </c>
      <c r="P180" s="313">
        <f t="shared" si="26"/>
        <v>48</v>
      </c>
      <c r="Q180" s="233">
        <f t="shared" si="27"/>
        <v>409</v>
      </c>
    </row>
    <row r="181" spans="1:17" s="1" customFormat="1" ht="14.25">
      <c r="A181" s="234" t="s">
        <v>262</v>
      </c>
      <c r="B181" s="144">
        <v>20</v>
      </c>
      <c r="C181" s="144">
        <v>11</v>
      </c>
      <c r="D181" s="313">
        <f t="shared" si="24"/>
        <v>31</v>
      </c>
      <c r="E181" s="144">
        <v>6</v>
      </c>
      <c r="F181" s="144">
        <v>7</v>
      </c>
      <c r="G181" s="144">
        <f t="shared" si="28"/>
        <v>13</v>
      </c>
      <c r="H181" s="144">
        <v>1</v>
      </c>
      <c r="I181" s="144">
        <v>2</v>
      </c>
      <c r="J181" s="144">
        <f t="shared" si="29"/>
        <v>3</v>
      </c>
      <c r="K181" s="312">
        <f t="shared" si="30"/>
        <v>47</v>
      </c>
      <c r="L181" s="144"/>
      <c r="M181" s="313">
        <f t="shared" si="25"/>
        <v>13</v>
      </c>
      <c r="N181" s="144">
        <v>2</v>
      </c>
      <c r="O181" s="144">
        <v>3</v>
      </c>
      <c r="P181" s="313">
        <f t="shared" si="26"/>
        <v>5</v>
      </c>
      <c r="Q181" s="233">
        <f t="shared" si="27"/>
        <v>49</v>
      </c>
    </row>
    <row r="182" spans="1:17" s="1" customFormat="1" ht="14.25">
      <c r="A182" s="234" t="s">
        <v>263</v>
      </c>
      <c r="B182" s="144">
        <v>83</v>
      </c>
      <c r="C182" s="144">
        <v>93</v>
      </c>
      <c r="D182" s="313">
        <f t="shared" si="24"/>
        <v>176</v>
      </c>
      <c r="E182" s="144">
        <v>30</v>
      </c>
      <c r="F182" s="144">
        <v>33</v>
      </c>
      <c r="G182" s="144">
        <f t="shared" si="28"/>
        <v>63</v>
      </c>
      <c r="H182" s="144">
        <v>13</v>
      </c>
      <c r="I182" s="144">
        <v>10</v>
      </c>
      <c r="J182" s="144">
        <f t="shared" si="29"/>
        <v>23</v>
      </c>
      <c r="K182" s="312">
        <f t="shared" si="30"/>
        <v>262</v>
      </c>
      <c r="L182" s="144"/>
      <c r="M182" s="313">
        <f t="shared" si="25"/>
        <v>63</v>
      </c>
      <c r="N182" s="144">
        <v>22</v>
      </c>
      <c r="O182" s="144">
        <v>24</v>
      </c>
      <c r="P182" s="313">
        <f t="shared" si="26"/>
        <v>46</v>
      </c>
      <c r="Q182" s="233">
        <f t="shared" si="27"/>
        <v>285</v>
      </c>
    </row>
    <row r="183" spans="1:17" s="1" customFormat="1" ht="14.25">
      <c r="A183" s="234" t="s">
        <v>264</v>
      </c>
      <c r="B183" s="144">
        <v>19</v>
      </c>
      <c r="C183" s="144">
        <v>16</v>
      </c>
      <c r="D183" s="313">
        <f t="shared" si="24"/>
        <v>35</v>
      </c>
      <c r="E183" s="144">
        <v>6</v>
      </c>
      <c r="F183" s="144">
        <v>4</v>
      </c>
      <c r="G183" s="144">
        <f t="shared" si="28"/>
        <v>10</v>
      </c>
      <c r="H183" s="144">
        <v>2</v>
      </c>
      <c r="I183" s="144">
        <v>1</v>
      </c>
      <c r="J183" s="144">
        <f t="shared" si="29"/>
        <v>3</v>
      </c>
      <c r="K183" s="312">
        <f t="shared" si="30"/>
        <v>48</v>
      </c>
      <c r="L183" s="144"/>
      <c r="M183" s="313">
        <f t="shared" si="25"/>
        <v>10</v>
      </c>
      <c r="N183" s="144">
        <v>4</v>
      </c>
      <c r="O183" s="144">
        <v>1</v>
      </c>
      <c r="P183" s="313">
        <f t="shared" si="26"/>
        <v>5</v>
      </c>
      <c r="Q183" s="233">
        <f t="shared" si="27"/>
        <v>50</v>
      </c>
    </row>
    <row r="184" spans="1:17" s="1" customFormat="1" ht="14.25">
      <c r="A184" s="234" t="s">
        <v>265</v>
      </c>
      <c r="B184" s="144">
        <v>95</v>
      </c>
      <c r="C184" s="144">
        <v>90</v>
      </c>
      <c r="D184" s="313">
        <f t="shared" si="24"/>
        <v>185</v>
      </c>
      <c r="E184" s="144">
        <v>37</v>
      </c>
      <c r="F184" s="144">
        <v>40</v>
      </c>
      <c r="G184" s="144">
        <f t="shared" si="28"/>
        <v>77</v>
      </c>
      <c r="H184" s="144">
        <v>12</v>
      </c>
      <c r="I184" s="144">
        <v>20</v>
      </c>
      <c r="J184" s="144">
        <f t="shared" si="29"/>
        <v>32</v>
      </c>
      <c r="K184" s="312">
        <f t="shared" si="30"/>
        <v>294</v>
      </c>
      <c r="L184" s="144"/>
      <c r="M184" s="313">
        <f t="shared" si="25"/>
        <v>77</v>
      </c>
      <c r="N184" s="144">
        <v>19</v>
      </c>
      <c r="O184" s="144">
        <v>24</v>
      </c>
      <c r="P184" s="313">
        <f t="shared" si="26"/>
        <v>43</v>
      </c>
      <c r="Q184" s="233">
        <f>SUM(D184,M184,P184)</f>
        <v>305</v>
      </c>
    </row>
    <row r="185" spans="1:17" s="1" customFormat="1" ht="14.25">
      <c r="A185" s="234" t="s">
        <v>266</v>
      </c>
      <c r="B185" s="144">
        <v>309</v>
      </c>
      <c r="C185" s="144">
        <v>303</v>
      </c>
      <c r="D185" s="313">
        <f t="shared" si="24"/>
        <v>612</v>
      </c>
      <c r="E185" s="144">
        <v>65</v>
      </c>
      <c r="F185" s="144">
        <v>47</v>
      </c>
      <c r="G185" s="144">
        <f t="shared" si="28"/>
        <v>112</v>
      </c>
      <c r="H185" s="144">
        <v>45</v>
      </c>
      <c r="I185" s="144">
        <v>39</v>
      </c>
      <c r="J185" s="144">
        <f t="shared" si="29"/>
        <v>84</v>
      </c>
      <c r="K185" s="312">
        <f t="shared" si="30"/>
        <v>808</v>
      </c>
      <c r="L185" s="144"/>
      <c r="M185" s="313">
        <f t="shared" si="25"/>
        <v>112</v>
      </c>
      <c r="N185" s="144">
        <v>61</v>
      </c>
      <c r="O185" s="144">
        <v>63</v>
      </c>
      <c r="P185" s="313">
        <f t="shared" si="26"/>
        <v>124</v>
      </c>
      <c r="Q185" s="233">
        <f>SUM(D185,M185,P185)</f>
        <v>848</v>
      </c>
    </row>
    <row r="186" spans="1:17" s="1" customFormat="1" ht="14.25">
      <c r="A186" s="234" t="s">
        <v>267</v>
      </c>
      <c r="B186" s="144"/>
      <c r="C186" s="144">
        <v>2</v>
      </c>
      <c r="D186" s="313">
        <f t="shared" si="24"/>
        <v>2</v>
      </c>
      <c r="E186" s="144">
        <v>3</v>
      </c>
      <c r="F186" s="144"/>
      <c r="G186" s="144">
        <f t="shared" si="28"/>
        <v>3</v>
      </c>
      <c r="H186" s="144">
        <v>0</v>
      </c>
      <c r="I186" s="144">
        <v>0</v>
      </c>
      <c r="J186" s="144">
        <f t="shared" si="29"/>
        <v>0</v>
      </c>
      <c r="K186" s="312">
        <f t="shared" si="30"/>
        <v>5</v>
      </c>
      <c r="L186" s="144"/>
      <c r="M186" s="313">
        <f t="shared" si="25"/>
        <v>3</v>
      </c>
      <c r="N186" s="144"/>
      <c r="O186" s="144"/>
      <c r="P186" s="313">
        <f t="shared" si="26"/>
        <v>0</v>
      </c>
      <c r="Q186" s="233">
        <f>SUM(D186,M186,P186)</f>
        <v>5</v>
      </c>
    </row>
    <row r="187" spans="1:17" s="1" customFormat="1" ht="14.25">
      <c r="A187" s="234" t="s">
        <v>268</v>
      </c>
      <c r="B187" s="144">
        <v>19</v>
      </c>
      <c r="C187" s="144">
        <v>11</v>
      </c>
      <c r="D187" s="314">
        <f t="shared" si="24"/>
        <v>30</v>
      </c>
      <c r="E187" s="144">
        <v>7</v>
      </c>
      <c r="F187" s="144">
        <v>7</v>
      </c>
      <c r="G187" s="144">
        <f t="shared" si="28"/>
        <v>14</v>
      </c>
      <c r="H187" s="144">
        <v>0</v>
      </c>
      <c r="I187" s="144">
        <v>3</v>
      </c>
      <c r="J187" s="144">
        <f t="shared" si="29"/>
        <v>3</v>
      </c>
      <c r="K187" s="312">
        <f t="shared" si="30"/>
        <v>47</v>
      </c>
      <c r="L187" s="315"/>
      <c r="M187" s="313">
        <f t="shared" si="25"/>
        <v>14</v>
      </c>
      <c r="N187" s="144">
        <v>1</v>
      </c>
      <c r="O187" s="144">
        <v>6</v>
      </c>
      <c r="P187" s="313">
        <f t="shared" si="26"/>
        <v>7</v>
      </c>
      <c r="Q187" s="233">
        <f>SUM(D187,M187,P187)</f>
        <v>51</v>
      </c>
    </row>
    <row r="188" spans="1:17" s="1" customFormat="1" ht="15" thickBot="1">
      <c r="A188" s="222" t="s">
        <v>17</v>
      </c>
      <c r="B188" s="235">
        <f>SUM(B10:B187)</f>
        <v>86167</v>
      </c>
      <c r="C188" s="235">
        <f aca="true" t="shared" si="31" ref="C188:O188">SUM(C10:C187)</f>
        <v>82208</v>
      </c>
      <c r="D188" s="235">
        <f t="shared" si="24"/>
        <v>168375</v>
      </c>
      <c r="E188" s="235">
        <f t="shared" si="31"/>
        <v>33096</v>
      </c>
      <c r="F188" s="235">
        <f t="shared" si="31"/>
        <v>29634</v>
      </c>
      <c r="G188" s="235">
        <f t="shared" si="31"/>
        <v>62706</v>
      </c>
      <c r="H188" s="235">
        <f t="shared" si="31"/>
        <v>17753</v>
      </c>
      <c r="I188" s="235">
        <f t="shared" si="31"/>
        <v>20019</v>
      </c>
      <c r="J188" s="235">
        <f t="shared" si="31"/>
        <v>37772</v>
      </c>
      <c r="K188" s="235">
        <f t="shared" si="31"/>
        <v>268801</v>
      </c>
      <c r="L188" s="235">
        <f t="shared" si="31"/>
        <v>0</v>
      </c>
      <c r="M188" s="235">
        <f t="shared" si="31"/>
        <v>62730</v>
      </c>
      <c r="N188" s="235">
        <f t="shared" si="31"/>
        <v>21070</v>
      </c>
      <c r="O188" s="235">
        <f t="shared" si="31"/>
        <v>24044</v>
      </c>
      <c r="P188" s="235">
        <f>SUM(P10:P187)</f>
        <v>45114</v>
      </c>
      <c r="Q188" s="236">
        <f>SUM(Q10:Q187)</f>
        <v>276219</v>
      </c>
    </row>
    <row r="189" s="1" customFormat="1" ht="14.25">
      <c r="A189" s="119"/>
    </row>
    <row r="190" spans="1:17" s="1" customFormat="1" ht="14.25">
      <c r="A190" s="350" t="s">
        <v>283</v>
      </c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</row>
    <row r="191" spans="1:17" s="1" customFormat="1" ht="14.25">
      <c r="A191" s="389" t="s">
        <v>282</v>
      </c>
      <c r="B191" s="389"/>
      <c r="C191" s="389"/>
      <c r="D191" s="389"/>
      <c r="E191" s="389"/>
      <c r="F191" s="389"/>
      <c r="G191" s="389"/>
      <c r="H191" s="389"/>
      <c r="I191" s="389"/>
      <c r="J191" s="389"/>
      <c r="K191" s="389"/>
      <c r="L191" s="389"/>
      <c r="M191" s="389"/>
      <c r="N191" s="389"/>
      <c r="O191" s="389"/>
      <c r="P191" s="389"/>
      <c r="Q191" s="389"/>
    </row>
    <row r="192" spans="2:11" ht="14.25" customHeight="1"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2:11" ht="14.25" customHeight="1"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2:11" ht="14.25" customHeight="1"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2:11" ht="14.25" customHeight="1"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2:11" ht="14.25" customHeight="1"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2:11" ht="14.25" customHeight="1"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2:11" ht="14.25" customHeight="1">
      <c r="B198" s="22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2:11" ht="14.25" customHeight="1">
      <c r="B199" s="22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2:11" ht="14.25" customHeight="1">
      <c r="B200" s="22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2:11" ht="14.25" customHeight="1">
      <c r="B201" s="22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2:11" ht="14.25" customHeight="1">
      <c r="B202" s="22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2:11" ht="14.25" customHeight="1">
      <c r="B203" s="22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2:11" ht="14.25" customHeight="1">
      <c r="B204" s="22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2:11" ht="14.25" customHeight="1"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2:11" ht="14.25" customHeight="1"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2:11" ht="14.25" customHeight="1"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2:11" ht="14.25" customHeight="1">
      <c r="B208" s="22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2:11" ht="14.25" customHeight="1">
      <c r="B209" s="22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2:11" ht="14.25" customHeight="1">
      <c r="B210" s="22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2:11" ht="14.25" customHeight="1">
      <c r="B211" s="22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2:11" ht="14.25" customHeight="1">
      <c r="B212" s="22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2:11" ht="14.25" customHeight="1">
      <c r="B213" s="22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2:11" ht="14.25" customHeight="1">
      <c r="B214" s="22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2:11" ht="14.25" customHeight="1">
      <c r="B215" s="22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2:11" ht="14.25" customHeight="1">
      <c r="B216" s="22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2:11" ht="14.25" customHeight="1">
      <c r="B217" s="22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2:11" ht="14.25" customHeight="1">
      <c r="B218" s="22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2:11" ht="14.25" customHeight="1">
      <c r="B219" s="22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2:11" ht="14.25" customHeight="1">
      <c r="B220" s="22"/>
      <c r="C220" s="22"/>
      <c r="D220" s="22"/>
      <c r="E220" s="22"/>
      <c r="F220" s="22"/>
      <c r="G220" s="22"/>
      <c r="H220" s="22"/>
      <c r="I220" s="22"/>
      <c r="J220" s="22"/>
      <c r="K220" s="22"/>
    </row>
    <row r="221" spans="2:11" ht="14.25" customHeight="1">
      <c r="B221" s="22"/>
      <c r="C221" s="22"/>
      <c r="D221" s="22"/>
      <c r="E221" s="22"/>
      <c r="F221" s="22"/>
      <c r="G221" s="22"/>
      <c r="H221" s="22"/>
      <c r="I221" s="22"/>
      <c r="J221" s="22"/>
      <c r="K221" s="22"/>
    </row>
    <row r="222" spans="2:11" ht="14.25" customHeight="1">
      <c r="B222" s="22"/>
      <c r="C222" s="22"/>
      <c r="D222" s="22"/>
      <c r="E222" s="22"/>
      <c r="F222" s="22"/>
      <c r="G222" s="22"/>
      <c r="H222" s="22"/>
      <c r="I222" s="22"/>
      <c r="J222" s="22"/>
      <c r="K222" s="22"/>
    </row>
    <row r="223" spans="2:11" ht="14.25" customHeight="1">
      <c r="B223" s="22"/>
      <c r="C223" s="22"/>
      <c r="D223" s="22"/>
      <c r="E223" s="22"/>
      <c r="F223" s="22"/>
      <c r="G223" s="22"/>
      <c r="H223" s="22"/>
      <c r="I223" s="22"/>
      <c r="J223" s="22"/>
      <c r="K223" s="22"/>
    </row>
    <row r="224" spans="2:11" ht="14.25" customHeight="1">
      <c r="B224" s="22"/>
      <c r="C224" s="22"/>
      <c r="D224" s="22"/>
      <c r="E224" s="22"/>
      <c r="F224" s="22"/>
      <c r="G224" s="22"/>
      <c r="H224" s="22"/>
      <c r="I224" s="22"/>
      <c r="J224" s="22"/>
      <c r="K224" s="22"/>
    </row>
    <row r="225" spans="2:11" ht="14.25" customHeight="1">
      <c r="B225" s="22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2:11" ht="14.25" customHeight="1">
      <c r="B226" s="22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2:11" ht="14.25" customHeight="1">
      <c r="B227" s="22"/>
      <c r="C227" s="22"/>
      <c r="D227" s="22"/>
      <c r="E227" s="22"/>
      <c r="F227" s="22"/>
      <c r="G227" s="22"/>
      <c r="H227" s="22"/>
      <c r="I227" s="22"/>
      <c r="J227" s="22"/>
      <c r="K227" s="22"/>
    </row>
    <row r="228" spans="2:11" ht="14.25" customHeight="1">
      <c r="B228" s="22"/>
      <c r="C228" s="22"/>
      <c r="D228" s="22"/>
      <c r="E228" s="22"/>
      <c r="F228" s="22"/>
      <c r="G228" s="22"/>
      <c r="H228" s="22"/>
      <c r="I228" s="22"/>
      <c r="J228" s="22"/>
      <c r="K228" s="22"/>
    </row>
    <row r="229" spans="2:11" ht="14.25" customHeight="1">
      <c r="B229" s="22"/>
      <c r="C229" s="22"/>
      <c r="D229" s="22"/>
      <c r="E229" s="22"/>
      <c r="F229" s="22"/>
      <c r="G229" s="22"/>
      <c r="H229" s="22"/>
      <c r="I229" s="22"/>
      <c r="J229" s="22"/>
      <c r="K229" s="22"/>
    </row>
    <row r="230" spans="2:11" ht="14.25" customHeight="1">
      <c r="B230" s="22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2:11" ht="14.2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</row>
    <row r="232" spans="2:11" ht="14.25" customHeight="1">
      <c r="B232" s="22"/>
      <c r="C232" s="22"/>
      <c r="D232" s="22"/>
      <c r="E232" s="22"/>
      <c r="F232" s="22"/>
      <c r="G232" s="22"/>
      <c r="H232" s="22"/>
      <c r="I232" s="22"/>
      <c r="J232" s="22"/>
      <c r="K232" s="22"/>
    </row>
    <row r="233" spans="2:11" ht="14.25" customHeight="1">
      <c r="B233" s="22"/>
      <c r="C233" s="22"/>
      <c r="D233" s="22"/>
      <c r="E233" s="22"/>
      <c r="F233" s="22"/>
      <c r="G233" s="22"/>
      <c r="H233" s="22"/>
      <c r="I233" s="22"/>
      <c r="J233" s="22"/>
      <c r="K233" s="22"/>
    </row>
    <row r="234" spans="2:11" ht="14.25" customHeight="1">
      <c r="B234" s="22"/>
      <c r="C234" s="22"/>
      <c r="D234" s="22"/>
      <c r="E234" s="22"/>
      <c r="F234" s="22"/>
      <c r="G234" s="22"/>
      <c r="H234" s="22"/>
      <c r="I234" s="22"/>
      <c r="J234" s="22"/>
      <c r="K234" s="22"/>
    </row>
    <row r="235" spans="2:11" ht="14.25" customHeight="1">
      <c r="B235" s="22"/>
      <c r="C235" s="22"/>
      <c r="D235" s="22"/>
      <c r="E235" s="22"/>
      <c r="F235" s="22"/>
      <c r="G235" s="22"/>
      <c r="H235" s="22"/>
      <c r="I235" s="22"/>
      <c r="J235" s="22"/>
      <c r="K235" s="22"/>
    </row>
    <row r="236" spans="2:11" ht="14.2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</row>
    <row r="237" spans="2:11" ht="14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</row>
    <row r="238" spans="2:11" ht="14.25" customHeight="1">
      <c r="B238" s="22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2:11" ht="14.2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</row>
    <row r="240" spans="2:11" ht="14.2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</row>
    <row r="241" spans="2:11" ht="14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</row>
    <row r="242" spans="2:11" ht="14.25" customHeight="1">
      <c r="B242" s="22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2:11" ht="14.25" customHeight="1">
      <c r="B243" s="22"/>
      <c r="C243" s="22"/>
      <c r="D243" s="22"/>
      <c r="E243" s="22"/>
      <c r="F243" s="22"/>
      <c r="G243" s="22"/>
      <c r="H243" s="22"/>
      <c r="I243" s="22"/>
      <c r="J243" s="22"/>
      <c r="K243" s="22"/>
    </row>
    <row r="244" spans="2:11" ht="14.25" customHeight="1">
      <c r="B244" s="22"/>
      <c r="C244" s="22"/>
      <c r="D244" s="22"/>
      <c r="E244" s="22"/>
      <c r="F244" s="22"/>
      <c r="G244" s="22"/>
      <c r="H244" s="22"/>
      <c r="I244" s="22"/>
      <c r="J244" s="22"/>
      <c r="K244" s="22"/>
    </row>
    <row r="245" spans="2:11" ht="14.25" customHeight="1">
      <c r="B245" s="22"/>
      <c r="C245" s="22"/>
      <c r="D245" s="22"/>
      <c r="E245" s="22"/>
      <c r="F245" s="22"/>
      <c r="G245" s="22"/>
      <c r="H245" s="22"/>
      <c r="I245" s="22"/>
      <c r="J245" s="22"/>
      <c r="K245" s="22"/>
    </row>
    <row r="246" spans="2:11" ht="14.25" customHeight="1">
      <c r="B246" s="22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2:11" ht="14.25" customHeight="1">
      <c r="B247" s="22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2:11" ht="14.25" customHeight="1">
      <c r="B248" s="22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2:11" ht="14.25" customHeight="1">
      <c r="B249" s="22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2:11" ht="14.25" customHeight="1">
      <c r="B250" s="22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2:11" ht="14.25" customHeight="1">
      <c r="B251" s="22"/>
      <c r="C251" s="22"/>
      <c r="D251" s="22"/>
      <c r="E251" s="22"/>
      <c r="F251" s="22"/>
      <c r="G251" s="22"/>
      <c r="H251" s="22"/>
      <c r="I251" s="22"/>
      <c r="J251" s="22"/>
      <c r="K251" s="22"/>
    </row>
    <row r="252" spans="2:11" ht="14.25" customHeight="1">
      <c r="B252" s="22"/>
      <c r="C252" s="22"/>
      <c r="D252" s="22"/>
      <c r="E252" s="22"/>
      <c r="F252" s="22"/>
      <c r="G252" s="22"/>
      <c r="H252" s="22"/>
      <c r="I252" s="22"/>
      <c r="J252" s="22"/>
      <c r="K252" s="22"/>
    </row>
    <row r="253" spans="2:11" ht="14.25" customHeight="1">
      <c r="B253" s="22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2:11" ht="14.25" customHeight="1">
      <c r="B254" s="22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2:11" ht="14.25" customHeight="1">
      <c r="B255" s="22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2:11" ht="14.25" customHeight="1">
      <c r="B256" s="22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2:11" ht="14.25" customHeight="1">
      <c r="B257" s="22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2:11" ht="14.25" customHeight="1">
      <c r="B258" s="22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2:11" ht="14.25" customHeight="1">
      <c r="B259" s="22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2:11" ht="14.25" customHeight="1">
      <c r="B260" s="22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2:11" ht="14.25" customHeight="1">
      <c r="B261" s="22"/>
      <c r="C261" s="22"/>
      <c r="D261" s="22"/>
      <c r="E261" s="22"/>
      <c r="F261" s="22"/>
      <c r="G261" s="22"/>
      <c r="H261" s="22"/>
      <c r="I261" s="22"/>
      <c r="J261" s="22"/>
      <c r="K261" s="22"/>
    </row>
    <row r="262" spans="2:11" ht="14.25" customHeight="1">
      <c r="B262" s="22"/>
      <c r="C262" s="22"/>
      <c r="D262" s="22"/>
      <c r="E262" s="22"/>
      <c r="F262" s="22"/>
      <c r="G262" s="22"/>
      <c r="H262" s="22"/>
      <c r="I262" s="22"/>
      <c r="J262" s="22"/>
      <c r="K262" s="22"/>
    </row>
    <row r="263" spans="2:11" ht="14.25" customHeight="1">
      <c r="B263" s="22"/>
      <c r="C263" s="22"/>
      <c r="D263" s="22"/>
      <c r="E263" s="22"/>
      <c r="F263" s="22"/>
      <c r="G263" s="22"/>
      <c r="H263" s="22"/>
      <c r="I263" s="22"/>
      <c r="J263" s="22"/>
      <c r="K263" s="22"/>
    </row>
    <row r="264" spans="2:11" ht="14.25" customHeight="1">
      <c r="B264" s="22"/>
      <c r="C264" s="22"/>
      <c r="D264" s="22"/>
      <c r="E264" s="22"/>
      <c r="F264" s="22"/>
      <c r="G264" s="22"/>
      <c r="H264" s="22"/>
      <c r="I264" s="22"/>
      <c r="J264" s="22"/>
      <c r="K264" s="22"/>
    </row>
    <row r="265" spans="2:11" ht="14.25" customHeight="1">
      <c r="B265" s="22"/>
      <c r="C265" s="22"/>
      <c r="D265" s="22"/>
      <c r="E265" s="22"/>
      <c r="F265" s="22"/>
      <c r="G265" s="22"/>
      <c r="H265" s="22"/>
      <c r="I265" s="22"/>
      <c r="J265" s="22"/>
      <c r="K265" s="22"/>
    </row>
    <row r="266" spans="2:11" ht="14.25" customHeight="1">
      <c r="B266" s="22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2:11" ht="14.25" customHeight="1">
      <c r="B267" s="22"/>
      <c r="C267" s="22"/>
      <c r="D267" s="22"/>
      <c r="E267" s="22"/>
      <c r="F267" s="22"/>
      <c r="G267" s="22"/>
      <c r="H267" s="22"/>
      <c r="I267" s="22"/>
      <c r="J267" s="22"/>
      <c r="K267" s="22"/>
    </row>
    <row r="268" spans="2:11" ht="14.25" customHeight="1">
      <c r="B268" s="22"/>
      <c r="C268" s="22"/>
      <c r="D268" s="22"/>
      <c r="E268" s="22"/>
      <c r="F268" s="22"/>
      <c r="G268" s="22"/>
      <c r="H268" s="22"/>
      <c r="I268" s="22"/>
      <c r="J268" s="22"/>
      <c r="K268" s="22"/>
    </row>
    <row r="269" spans="2:11" ht="14.25" customHeight="1">
      <c r="B269" s="22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2:11" ht="14.25" customHeight="1">
      <c r="B270" s="22"/>
      <c r="C270" s="22"/>
      <c r="D270" s="22"/>
      <c r="E270" s="22"/>
      <c r="F270" s="22"/>
      <c r="G270" s="22"/>
      <c r="H270" s="22"/>
      <c r="I270" s="22"/>
      <c r="J270" s="22"/>
      <c r="K270" s="22"/>
    </row>
    <row r="271" spans="2:11" ht="14.25" customHeight="1">
      <c r="B271" s="22"/>
      <c r="C271" s="22"/>
      <c r="D271" s="22"/>
      <c r="E271" s="22"/>
      <c r="F271" s="22"/>
      <c r="G271" s="22"/>
      <c r="H271" s="22"/>
      <c r="I271" s="22"/>
      <c r="J271" s="22"/>
      <c r="K271" s="22"/>
    </row>
    <row r="272" spans="2:11" ht="14.25" customHeight="1">
      <c r="B272" s="22"/>
      <c r="C272" s="22"/>
      <c r="D272" s="22"/>
      <c r="E272" s="22"/>
      <c r="F272" s="22"/>
      <c r="G272" s="22"/>
      <c r="H272" s="22"/>
      <c r="I272" s="22"/>
      <c r="J272" s="22"/>
      <c r="K272" s="22"/>
    </row>
    <row r="273" spans="2:11" ht="14.25" customHeight="1">
      <c r="B273" s="22"/>
      <c r="C273" s="22"/>
      <c r="D273" s="22"/>
      <c r="E273" s="22"/>
      <c r="F273" s="22"/>
      <c r="G273" s="22"/>
      <c r="H273" s="22"/>
      <c r="I273" s="22"/>
      <c r="J273" s="22"/>
      <c r="K273" s="22"/>
    </row>
    <row r="274" spans="2:11" ht="14.25" customHeight="1">
      <c r="B274" s="22"/>
      <c r="C274" s="22"/>
      <c r="D274" s="22"/>
      <c r="E274" s="22"/>
      <c r="F274" s="22"/>
      <c r="G274" s="22"/>
      <c r="H274" s="22"/>
      <c r="I274" s="22"/>
      <c r="J274" s="22"/>
      <c r="K274" s="22"/>
    </row>
    <row r="275" spans="2:11" ht="14.25" customHeight="1">
      <c r="B275" s="22"/>
      <c r="C275" s="22"/>
      <c r="D275" s="22"/>
      <c r="E275" s="22"/>
      <c r="F275" s="22"/>
      <c r="G275" s="22"/>
      <c r="H275" s="22"/>
      <c r="I275" s="22"/>
      <c r="J275" s="22"/>
      <c r="K275" s="22"/>
    </row>
    <row r="276" spans="2:11" ht="14.25" customHeight="1">
      <c r="B276" s="22"/>
      <c r="C276" s="22"/>
      <c r="D276" s="22"/>
      <c r="E276" s="22"/>
      <c r="F276" s="22"/>
      <c r="G276" s="22"/>
      <c r="H276" s="22"/>
      <c r="I276" s="22"/>
      <c r="J276" s="22"/>
      <c r="K276" s="22"/>
    </row>
    <row r="277" spans="2:11" ht="14.25" customHeight="1">
      <c r="B277" s="22"/>
      <c r="C277" s="22"/>
      <c r="D277" s="22"/>
      <c r="E277" s="22"/>
      <c r="F277" s="22"/>
      <c r="G277" s="22"/>
      <c r="H277" s="22"/>
      <c r="I277" s="22"/>
      <c r="J277" s="22"/>
      <c r="K277" s="22"/>
    </row>
    <row r="278" spans="2:11" ht="14.25" customHeight="1">
      <c r="B278" s="22"/>
      <c r="C278" s="22"/>
      <c r="D278" s="22"/>
      <c r="E278" s="22"/>
      <c r="F278" s="22"/>
      <c r="G278" s="22"/>
      <c r="H278" s="22"/>
      <c r="I278" s="22"/>
      <c r="J278" s="22"/>
      <c r="K278" s="22"/>
    </row>
    <row r="279" spans="2:11" ht="14.25" customHeight="1">
      <c r="B279" s="22"/>
      <c r="C279" s="22"/>
      <c r="D279" s="22"/>
      <c r="E279" s="22"/>
      <c r="F279" s="22"/>
      <c r="G279" s="22"/>
      <c r="H279" s="22"/>
      <c r="I279" s="22"/>
      <c r="J279" s="22"/>
      <c r="K279" s="22"/>
    </row>
    <row r="280" spans="2:11" ht="14.25" customHeight="1">
      <c r="B280" s="22"/>
      <c r="C280" s="22"/>
      <c r="D280" s="22"/>
      <c r="E280" s="22"/>
      <c r="F280" s="22"/>
      <c r="G280" s="22"/>
      <c r="H280" s="22"/>
      <c r="I280" s="22"/>
      <c r="J280" s="22"/>
      <c r="K280" s="22"/>
    </row>
    <row r="281" spans="2:11" ht="14.25" customHeight="1">
      <c r="B281" s="22"/>
      <c r="C281" s="22"/>
      <c r="D281" s="22"/>
      <c r="E281" s="22"/>
      <c r="F281" s="22"/>
      <c r="G281" s="22"/>
      <c r="H281" s="22"/>
      <c r="I281" s="22"/>
      <c r="J281" s="22"/>
      <c r="K281" s="22"/>
    </row>
    <row r="282" spans="2:11" ht="14.25" customHeight="1">
      <c r="B282" s="22"/>
      <c r="C282" s="22"/>
      <c r="D282" s="22"/>
      <c r="E282" s="22"/>
      <c r="F282" s="22"/>
      <c r="G282" s="22"/>
      <c r="H282" s="22"/>
      <c r="I282" s="22"/>
      <c r="J282" s="22"/>
      <c r="K282" s="22"/>
    </row>
    <row r="283" spans="2:11" ht="14.25" customHeight="1">
      <c r="B283" s="22"/>
      <c r="C283" s="22"/>
      <c r="D283" s="22"/>
      <c r="E283" s="22"/>
      <c r="F283" s="22"/>
      <c r="G283" s="22"/>
      <c r="H283" s="22"/>
      <c r="I283" s="22"/>
      <c r="J283" s="22"/>
      <c r="K283" s="22"/>
    </row>
    <row r="284" spans="2:11" ht="14.25" customHeight="1">
      <c r="B284" s="22"/>
      <c r="C284" s="22"/>
      <c r="D284" s="22"/>
      <c r="E284" s="22"/>
      <c r="F284" s="22"/>
      <c r="G284" s="22"/>
      <c r="H284" s="22"/>
      <c r="I284" s="22"/>
      <c r="J284" s="22"/>
      <c r="K284" s="22"/>
    </row>
    <row r="285" spans="2:11" ht="14.25" customHeight="1">
      <c r="B285" s="22"/>
      <c r="C285" s="22"/>
      <c r="D285" s="22"/>
      <c r="E285" s="22"/>
      <c r="F285" s="22"/>
      <c r="G285" s="22"/>
      <c r="H285" s="22"/>
      <c r="I285" s="22"/>
      <c r="J285" s="22"/>
      <c r="K285" s="22"/>
    </row>
    <row r="286" spans="2:11" ht="14.25" customHeight="1">
      <c r="B286" s="22"/>
      <c r="C286" s="22"/>
      <c r="D286" s="22"/>
      <c r="E286" s="22"/>
      <c r="F286" s="22"/>
      <c r="G286" s="22"/>
      <c r="H286" s="22"/>
      <c r="I286" s="22"/>
      <c r="J286" s="22"/>
      <c r="K286" s="22"/>
    </row>
    <row r="287" spans="2:11" ht="14.25" customHeight="1"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2:11" ht="14.25" customHeight="1">
      <c r="B288" s="22"/>
      <c r="C288" s="22"/>
      <c r="D288" s="22"/>
      <c r="E288" s="22"/>
      <c r="F288" s="22"/>
      <c r="G288" s="22"/>
      <c r="H288" s="22"/>
      <c r="I288" s="22"/>
      <c r="J288" s="22"/>
      <c r="K288" s="22"/>
    </row>
    <row r="289" spans="2:11" ht="14.25" customHeight="1">
      <c r="B289" s="22"/>
      <c r="C289" s="22"/>
      <c r="D289" s="22"/>
      <c r="E289" s="22"/>
      <c r="F289" s="22"/>
      <c r="G289" s="22"/>
      <c r="H289" s="22"/>
      <c r="I289" s="22"/>
      <c r="J289" s="22"/>
      <c r="K289" s="22"/>
    </row>
    <row r="290" spans="2:11" ht="14.25" customHeight="1">
      <c r="B290" s="22"/>
      <c r="C290" s="22"/>
      <c r="D290" s="22"/>
      <c r="E290" s="22"/>
      <c r="F290" s="22"/>
      <c r="G290" s="22"/>
      <c r="H290" s="22"/>
      <c r="I290" s="22"/>
      <c r="J290" s="22"/>
      <c r="K290" s="22"/>
    </row>
    <row r="291" spans="2:11" ht="14.25" customHeight="1">
      <c r="B291" s="22"/>
      <c r="C291" s="22"/>
      <c r="D291" s="22"/>
      <c r="E291" s="22"/>
      <c r="F291" s="22"/>
      <c r="G291" s="22"/>
      <c r="H291" s="22"/>
      <c r="I291" s="22"/>
      <c r="J291" s="22"/>
      <c r="K291" s="22"/>
    </row>
    <row r="292" spans="2:11" ht="14.25" customHeight="1"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2:11" ht="14.25" customHeight="1">
      <c r="B293" s="22"/>
      <c r="C293" s="22"/>
      <c r="D293" s="22"/>
      <c r="E293" s="22"/>
      <c r="F293" s="22"/>
      <c r="G293" s="22"/>
      <c r="H293" s="22"/>
      <c r="I293" s="22"/>
      <c r="J293" s="22"/>
      <c r="K293" s="22"/>
    </row>
    <row r="294" spans="2:11" ht="14.25" customHeight="1">
      <c r="B294" s="22"/>
      <c r="C294" s="22"/>
      <c r="D294" s="22"/>
      <c r="E294" s="22"/>
      <c r="F294" s="22"/>
      <c r="G294" s="22"/>
      <c r="H294" s="22"/>
      <c r="I294" s="22"/>
      <c r="J294" s="22"/>
      <c r="K294" s="22"/>
    </row>
    <row r="295" spans="2:11" ht="14.25" customHeight="1">
      <c r="B295" s="22"/>
      <c r="C295" s="22"/>
      <c r="D295" s="22"/>
      <c r="E295" s="22"/>
      <c r="F295" s="22"/>
      <c r="G295" s="22"/>
      <c r="H295" s="22"/>
      <c r="I295" s="22"/>
      <c r="J295" s="22"/>
      <c r="K295" s="22"/>
    </row>
    <row r="296" spans="2:11" ht="14.25" customHeight="1">
      <c r="B296" s="22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2:11" ht="14.25" customHeight="1">
      <c r="B297" s="22"/>
      <c r="C297" s="22"/>
      <c r="D297" s="22"/>
      <c r="E297" s="22"/>
      <c r="F297" s="22"/>
      <c r="G297" s="22"/>
      <c r="H297" s="22"/>
      <c r="I297" s="22"/>
      <c r="J297" s="22"/>
      <c r="K297" s="22"/>
    </row>
    <row r="298" spans="2:11" ht="14.25" customHeight="1">
      <c r="B298" s="22"/>
      <c r="C298" s="22"/>
      <c r="D298" s="22"/>
      <c r="E298" s="22"/>
      <c r="F298" s="22"/>
      <c r="G298" s="22"/>
      <c r="H298" s="22"/>
      <c r="I298" s="22"/>
      <c r="J298" s="22"/>
      <c r="K298" s="22"/>
    </row>
    <row r="299" spans="2:11" ht="14.25" customHeight="1">
      <c r="B299" s="22"/>
      <c r="C299" s="22"/>
      <c r="D299" s="22"/>
      <c r="E299" s="22"/>
      <c r="F299" s="22"/>
      <c r="G299" s="22"/>
      <c r="H299" s="22"/>
      <c r="I299" s="22"/>
      <c r="J299" s="22"/>
      <c r="K299" s="22"/>
    </row>
    <row r="300" spans="2:11" ht="14.25" customHeight="1">
      <c r="B300" s="22"/>
      <c r="C300" s="22"/>
      <c r="D300" s="22"/>
      <c r="E300" s="22"/>
      <c r="F300" s="22"/>
      <c r="G300" s="22"/>
      <c r="H300" s="22"/>
      <c r="I300" s="22"/>
      <c r="J300" s="22"/>
      <c r="K300" s="22"/>
    </row>
    <row r="301" spans="2:11" ht="14.25" customHeight="1">
      <c r="B301" s="22"/>
      <c r="C301" s="22"/>
      <c r="D301" s="22"/>
      <c r="E301" s="22"/>
      <c r="F301" s="22"/>
      <c r="G301" s="22"/>
      <c r="H301" s="22"/>
      <c r="I301" s="22"/>
      <c r="J301" s="22"/>
      <c r="K301" s="22"/>
    </row>
    <row r="302" spans="2:11" ht="14.25" customHeight="1">
      <c r="B302" s="22"/>
      <c r="C302" s="22"/>
      <c r="D302" s="22"/>
      <c r="E302" s="22"/>
      <c r="F302" s="22"/>
      <c r="G302" s="22"/>
      <c r="H302" s="22"/>
      <c r="I302" s="22"/>
      <c r="J302" s="22"/>
      <c r="K302" s="22"/>
    </row>
    <row r="303" spans="2:11" ht="14.25" customHeight="1">
      <c r="B303" s="22"/>
      <c r="C303" s="22"/>
      <c r="D303" s="22"/>
      <c r="E303" s="22"/>
      <c r="F303" s="22"/>
      <c r="G303" s="22"/>
      <c r="H303" s="22"/>
      <c r="I303" s="22"/>
      <c r="J303" s="22"/>
      <c r="K303" s="22"/>
    </row>
    <row r="304" spans="2:11" ht="14.25" customHeight="1">
      <c r="B304" s="22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2:11" ht="14.25" customHeight="1">
      <c r="B305" s="22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2:11" ht="14.2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</row>
    <row r="307" spans="2:11" ht="14.25" customHeight="1">
      <c r="B307" s="22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2:11" ht="14.25" customHeight="1">
      <c r="B308" s="22"/>
      <c r="C308" s="22"/>
      <c r="D308" s="22"/>
      <c r="E308" s="22"/>
      <c r="F308" s="22"/>
      <c r="G308" s="22"/>
      <c r="H308" s="22"/>
      <c r="I308" s="22"/>
      <c r="J308" s="22"/>
      <c r="K308" s="22"/>
    </row>
    <row r="309" spans="2:11" ht="14.25" customHeight="1">
      <c r="B309" s="22"/>
      <c r="C309" s="22"/>
      <c r="D309" s="22"/>
      <c r="E309" s="22"/>
      <c r="F309" s="22"/>
      <c r="G309" s="22"/>
      <c r="H309" s="22"/>
      <c r="I309" s="22"/>
      <c r="J309" s="22"/>
      <c r="K309" s="22"/>
    </row>
    <row r="310" spans="2:11" ht="14.25" customHeight="1">
      <c r="B310" s="22"/>
      <c r="C310" s="22"/>
      <c r="D310" s="22"/>
      <c r="E310" s="22"/>
      <c r="F310" s="22"/>
      <c r="G310" s="22"/>
      <c r="H310" s="22"/>
      <c r="I310" s="22"/>
      <c r="J310" s="22"/>
      <c r="K310" s="22"/>
    </row>
    <row r="311" spans="2:11" ht="14.2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</row>
    <row r="312" spans="2:11" ht="14.25" customHeight="1">
      <c r="B312" s="22"/>
      <c r="C312" s="22"/>
      <c r="D312" s="22"/>
      <c r="E312" s="22"/>
      <c r="F312" s="22"/>
      <c r="G312" s="22"/>
      <c r="H312" s="22"/>
      <c r="I312" s="22"/>
      <c r="J312" s="22"/>
      <c r="K312" s="22"/>
    </row>
    <row r="313" spans="2:11" ht="14.25" customHeight="1">
      <c r="B313" s="22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2:11" ht="14.2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2:11" ht="14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2:11" ht="14.25" customHeight="1">
      <c r="B316" s="22"/>
      <c r="C316" s="22"/>
      <c r="D316" s="22"/>
      <c r="E316" s="22"/>
      <c r="F316" s="22"/>
      <c r="G316" s="22"/>
      <c r="H316" s="22"/>
      <c r="I316" s="22"/>
      <c r="J316" s="22"/>
      <c r="K316" s="22"/>
    </row>
    <row r="317" spans="2:11" ht="14.25" customHeight="1">
      <c r="B317" s="22"/>
      <c r="C317" s="22"/>
      <c r="D317" s="22"/>
      <c r="E317" s="22"/>
      <c r="F317" s="22"/>
      <c r="G317" s="22"/>
      <c r="H317" s="22"/>
      <c r="I317" s="22"/>
      <c r="J317" s="22"/>
      <c r="K317" s="22"/>
    </row>
    <row r="318" spans="2:11" ht="14.25" customHeight="1">
      <c r="B318" s="22"/>
      <c r="C318" s="22"/>
      <c r="D318" s="22"/>
      <c r="E318" s="22"/>
      <c r="F318" s="22"/>
      <c r="G318" s="22"/>
      <c r="H318" s="22"/>
      <c r="I318" s="22"/>
      <c r="J318" s="22"/>
      <c r="K318" s="22"/>
    </row>
    <row r="319" spans="2:11" ht="14.2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2:11" ht="14.2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</row>
    <row r="321" spans="2:11" ht="14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</row>
    <row r="322" spans="2:11" ht="14.25" customHeight="1">
      <c r="B322" s="22"/>
      <c r="C322" s="22"/>
      <c r="D322" s="22"/>
      <c r="E322" s="22"/>
      <c r="F322" s="22"/>
      <c r="G322" s="22"/>
      <c r="H322" s="22"/>
      <c r="I322" s="22"/>
      <c r="J322" s="22"/>
      <c r="K322" s="22"/>
    </row>
    <row r="323" spans="2:11" ht="14.25" customHeight="1">
      <c r="B323" s="22"/>
      <c r="C323" s="22"/>
      <c r="D323" s="22"/>
      <c r="E323" s="22"/>
      <c r="F323" s="22"/>
      <c r="G323" s="22"/>
      <c r="H323" s="22"/>
      <c r="I323" s="22"/>
      <c r="J323" s="22"/>
      <c r="K323" s="22"/>
    </row>
    <row r="324" spans="2:11" ht="14.25" customHeight="1">
      <c r="B324" s="22"/>
      <c r="C324" s="22"/>
      <c r="D324" s="22"/>
      <c r="E324" s="22"/>
      <c r="F324" s="22"/>
      <c r="G324" s="22"/>
      <c r="H324" s="22"/>
      <c r="I324" s="22"/>
      <c r="J324" s="22"/>
      <c r="K324" s="22"/>
    </row>
    <row r="325" spans="2:11" ht="14.25" customHeight="1">
      <c r="B325" s="22"/>
      <c r="C325" s="22"/>
      <c r="D325" s="22"/>
      <c r="E325" s="22"/>
      <c r="F325" s="22"/>
      <c r="G325" s="22"/>
      <c r="H325" s="22"/>
      <c r="I325" s="22"/>
      <c r="J325" s="22"/>
      <c r="K325" s="22"/>
    </row>
    <row r="326" spans="2:11" ht="14.25" customHeight="1">
      <c r="B326" s="22"/>
      <c r="C326" s="22"/>
      <c r="D326" s="22"/>
      <c r="E326" s="22"/>
      <c r="F326" s="22"/>
      <c r="G326" s="22"/>
      <c r="H326" s="22"/>
      <c r="I326" s="22"/>
      <c r="J326" s="22"/>
      <c r="K326" s="22"/>
    </row>
    <row r="327" spans="2:11" ht="14.25" customHeight="1">
      <c r="B327" s="22"/>
      <c r="C327" s="22"/>
      <c r="D327" s="22"/>
      <c r="E327" s="22"/>
      <c r="F327" s="22"/>
      <c r="G327" s="22"/>
      <c r="H327" s="22"/>
      <c r="I327" s="22"/>
      <c r="J327" s="22"/>
      <c r="K327" s="22"/>
    </row>
    <row r="328" spans="2:11" ht="14.25" customHeight="1">
      <c r="B328" s="22"/>
      <c r="C328" s="22"/>
      <c r="D328" s="22"/>
      <c r="E328" s="22"/>
      <c r="F328" s="22"/>
      <c r="G328" s="22"/>
      <c r="H328" s="22"/>
      <c r="I328" s="22"/>
      <c r="J328" s="22"/>
      <c r="K328" s="22"/>
    </row>
    <row r="329" spans="2:11" ht="14.25" customHeight="1">
      <c r="B329" s="22"/>
      <c r="C329" s="22"/>
      <c r="D329" s="22"/>
      <c r="E329" s="22"/>
      <c r="F329" s="22"/>
      <c r="G329" s="22"/>
      <c r="H329" s="22"/>
      <c r="I329" s="22"/>
      <c r="J329" s="22"/>
      <c r="K329" s="22"/>
    </row>
    <row r="330" spans="2:11" ht="14.25" customHeight="1">
      <c r="B330" s="22"/>
      <c r="C330" s="22"/>
      <c r="D330" s="22"/>
      <c r="E330" s="22"/>
      <c r="F330" s="22"/>
      <c r="G330" s="22"/>
      <c r="H330" s="22"/>
      <c r="I330" s="22"/>
      <c r="J330" s="22"/>
      <c r="K330" s="22"/>
    </row>
    <row r="331" spans="2:11" ht="14.25" customHeight="1">
      <c r="B331" s="22"/>
      <c r="C331" s="22"/>
      <c r="D331" s="22"/>
      <c r="E331" s="22"/>
      <c r="F331" s="22"/>
      <c r="G331" s="22"/>
      <c r="H331" s="22"/>
      <c r="I331" s="22"/>
      <c r="J331" s="22"/>
      <c r="K331" s="22"/>
    </row>
    <row r="332" spans="2:11" ht="14.25" customHeight="1">
      <c r="B332" s="22"/>
      <c r="C332" s="22"/>
      <c r="D332" s="22"/>
      <c r="E332" s="22"/>
      <c r="F332" s="22"/>
      <c r="G332" s="22"/>
      <c r="H332" s="22"/>
      <c r="I332" s="22"/>
      <c r="J332" s="22"/>
      <c r="K332" s="22"/>
    </row>
    <row r="333" spans="2:11" ht="14.25" customHeight="1">
      <c r="B333" s="22"/>
      <c r="C333" s="22"/>
      <c r="D333" s="22"/>
      <c r="E333" s="22"/>
      <c r="F333" s="22"/>
      <c r="G333" s="22"/>
      <c r="H333" s="22"/>
      <c r="I333" s="22"/>
      <c r="J333" s="22"/>
      <c r="K333" s="22"/>
    </row>
    <row r="334" spans="2:11" ht="14.25" customHeight="1">
      <c r="B334" s="22"/>
      <c r="C334" s="22"/>
      <c r="D334" s="22"/>
      <c r="E334" s="22"/>
      <c r="F334" s="22"/>
      <c r="G334" s="22"/>
      <c r="H334" s="22"/>
      <c r="I334" s="22"/>
      <c r="J334" s="22"/>
      <c r="K334" s="22"/>
    </row>
    <row r="335" spans="2:11" ht="14.25" customHeight="1">
      <c r="B335" s="22"/>
      <c r="C335" s="22"/>
      <c r="D335" s="22"/>
      <c r="E335" s="22"/>
      <c r="F335" s="22"/>
      <c r="G335" s="22"/>
      <c r="H335" s="22"/>
      <c r="I335" s="22"/>
      <c r="J335" s="22"/>
      <c r="K335" s="22"/>
    </row>
    <row r="336" spans="2:11" ht="14.25" customHeight="1">
      <c r="B336" s="22"/>
      <c r="C336" s="22"/>
      <c r="D336" s="22"/>
      <c r="E336" s="22"/>
      <c r="F336" s="22"/>
      <c r="G336" s="22"/>
      <c r="H336" s="22"/>
      <c r="I336" s="22"/>
      <c r="J336" s="22"/>
      <c r="K336" s="22"/>
    </row>
    <row r="337" spans="2:11" ht="14.25" customHeight="1">
      <c r="B337" s="22"/>
      <c r="C337" s="22"/>
      <c r="D337" s="22"/>
      <c r="E337" s="22"/>
      <c r="F337" s="22"/>
      <c r="G337" s="22"/>
      <c r="H337" s="22"/>
      <c r="I337" s="22"/>
      <c r="J337" s="22"/>
      <c r="K337" s="22"/>
    </row>
    <row r="338" spans="2:11" ht="14.25" customHeight="1">
      <c r="B338" s="22"/>
      <c r="C338" s="22"/>
      <c r="D338" s="22"/>
      <c r="E338" s="22"/>
      <c r="F338" s="22"/>
      <c r="G338" s="22"/>
      <c r="H338" s="22"/>
      <c r="I338" s="22"/>
      <c r="J338" s="22"/>
      <c r="K338" s="22"/>
    </row>
    <row r="339" spans="1:16" ht="14.25" customHeight="1">
      <c r="A339" s="9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5"/>
      <c r="L339" s="143"/>
      <c r="N339" s="144"/>
      <c r="O339" s="144"/>
      <c r="P339" s="144"/>
    </row>
    <row r="340" spans="1:16" ht="14.25" customHeight="1">
      <c r="A340" s="9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5"/>
      <c r="L340" s="143"/>
      <c r="N340" s="144"/>
      <c r="O340" s="144"/>
      <c r="P340" s="144"/>
    </row>
    <row r="341" spans="1:16" ht="14.25" customHeight="1">
      <c r="A341" s="9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5"/>
      <c r="L341" s="143"/>
      <c r="N341" s="144"/>
      <c r="O341" s="144"/>
      <c r="P341" s="144"/>
    </row>
    <row r="342" spans="1:16" ht="14.25" customHeight="1">
      <c r="A342" s="9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5"/>
      <c r="L342" s="143"/>
      <c r="N342" s="144"/>
      <c r="O342" s="144"/>
      <c r="P342" s="144"/>
    </row>
    <row r="343" spans="1:16" ht="14.25" customHeight="1">
      <c r="A343" s="9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5"/>
      <c r="L343" s="143"/>
      <c r="N343" s="144"/>
      <c r="O343" s="144"/>
      <c r="P343" s="144"/>
    </row>
    <row r="344" spans="1:16" ht="14.25" customHeight="1">
      <c r="A344" s="9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5"/>
      <c r="L344" s="143"/>
      <c r="N344" s="144"/>
      <c r="O344" s="144"/>
      <c r="P344" s="144"/>
    </row>
    <row r="345" spans="1:16" ht="14.25" customHeight="1">
      <c r="A345" s="9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5"/>
      <c r="L345" s="143"/>
      <c r="N345" s="144"/>
      <c r="O345" s="144"/>
      <c r="P345" s="144"/>
    </row>
    <row r="346" spans="1:16" ht="14.25" customHeight="1">
      <c r="A346" s="9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5"/>
      <c r="L346" s="143"/>
      <c r="N346" s="144"/>
      <c r="O346" s="144"/>
      <c r="P346" s="144"/>
    </row>
    <row r="347" spans="1:16" ht="14.25" customHeight="1">
      <c r="A347" s="9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5"/>
      <c r="L347" s="143"/>
      <c r="N347" s="144"/>
      <c r="O347" s="144"/>
      <c r="P347" s="144"/>
    </row>
    <row r="348" spans="1:16" ht="14.25" customHeight="1">
      <c r="A348" s="9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5"/>
      <c r="L348" s="143"/>
      <c r="N348" s="144"/>
      <c r="O348" s="144"/>
      <c r="P348" s="144"/>
    </row>
    <row r="349" spans="1:16" ht="14.25" customHeight="1">
      <c r="A349" s="9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5"/>
      <c r="L349" s="143"/>
      <c r="N349" s="144"/>
      <c r="O349" s="144"/>
      <c r="P349" s="144"/>
    </row>
    <row r="350" spans="1:16" ht="14.25" customHeight="1">
      <c r="A350" s="9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5"/>
      <c r="L350" s="143"/>
      <c r="N350" s="144"/>
      <c r="O350" s="144"/>
      <c r="P350" s="144"/>
    </row>
    <row r="351" spans="1:16" ht="14.25" customHeight="1">
      <c r="A351" s="9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5"/>
      <c r="L351" s="143"/>
      <c r="N351" s="144"/>
      <c r="O351" s="144"/>
      <c r="P351" s="144"/>
    </row>
    <row r="352" spans="1:16" ht="14.25" customHeight="1">
      <c r="A352" s="9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5"/>
      <c r="L352" s="143"/>
      <c r="N352" s="144"/>
      <c r="O352" s="144"/>
      <c r="P352" s="144"/>
    </row>
    <row r="353" spans="1:16" ht="14.25" customHeight="1">
      <c r="A353" s="9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5"/>
      <c r="L353" s="143"/>
      <c r="N353" s="144"/>
      <c r="O353" s="144"/>
      <c r="P353" s="144"/>
    </row>
    <row r="354" spans="1:16" ht="14.25" customHeight="1">
      <c r="A354" s="9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5"/>
      <c r="L354" s="143"/>
      <c r="N354" s="144"/>
      <c r="O354" s="144"/>
      <c r="P354" s="144"/>
    </row>
    <row r="355" spans="1:16" ht="14.25" customHeight="1">
      <c r="A355" s="9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5"/>
      <c r="L355" s="143"/>
      <c r="N355" s="144"/>
      <c r="O355" s="144"/>
      <c r="P355" s="144"/>
    </row>
    <row r="356" spans="1:16" ht="14.25" customHeight="1">
      <c r="A356" s="9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5"/>
      <c r="L356" s="143"/>
      <c r="N356" s="144"/>
      <c r="O356" s="144"/>
      <c r="P356" s="144"/>
    </row>
    <row r="357" spans="1:16" ht="14.25" customHeight="1">
      <c r="A357" s="9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5"/>
      <c r="L357" s="143"/>
      <c r="N357" s="144"/>
      <c r="O357" s="144"/>
      <c r="P357" s="144"/>
    </row>
    <row r="358" spans="1:16" ht="14.25" customHeight="1">
      <c r="A358" s="9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5"/>
      <c r="L358" s="143"/>
      <c r="N358" s="144"/>
      <c r="O358" s="144"/>
      <c r="P358" s="144"/>
    </row>
    <row r="359" spans="1:16" ht="14.25" customHeight="1">
      <c r="A359" s="9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5"/>
      <c r="L359" s="143"/>
      <c r="N359" s="144"/>
      <c r="O359" s="144"/>
      <c r="P359" s="144"/>
    </row>
    <row r="360" spans="1:16" ht="14.25" customHeight="1">
      <c r="A360" s="9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5"/>
      <c r="L360" s="143"/>
      <c r="N360" s="144"/>
      <c r="O360" s="144"/>
      <c r="P360" s="144"/>
    </row>
    <row r="361" spans="1:16" ht="14.25" customHeight="1">
      <c r="A361" s="9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5"/>
      <c r="L361" s="143"/>
      <c r="N361" s="144"/>
      <c r="O361" s="144"/>
      <c r="P361" s="144"/>
    </row>
    <row r="362" spans="1:16" ht="14.25" customHeight="1">
      <c r="A362" s="9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5"/>
      <c r="L362" s="143"/>
      <c r="N362" s="144"/>
      <c r="O362" s="144"/>
      <c r="P362" s="144"/>
    </row>
    <row r="363" spans="1:16" ht="14.25" customHeight="1">
      <c r="A363" s="9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5"/>
      <c r="L363" s="143"/>
      <c r="N363" s="144"/>
      <c r="O363" s="144"/>
      <c r="P363" s="144"/>
    </row>
    <row r="364" spans="1:16" ht="14.25" customHeight="1">
      <c r="A364" s="9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5"/>
      <c r="L364" s="143"/>
      <c r="N364" s="144"/>
      <c r="O364" s="144"/>
      <c r="P364" s="144"/>
    </row>
    <row r="365" spans="1:16" ht="14.25" customHeight="1">
      <c r="A365" s="9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5"/>
      <c r="L365" s="143"/>
      <c r="N365" s="144"/>
      <c r="O365" s="144"/>
      <c r="P365" s="144"/>
    </row>
    <row r="366" spans="1:16" ht="14.25" customHeight="1">
      <c r="A366" s="9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5"/>
      <c r="L366" s="143"/>
      <c r="N366" s="144"/>
      <c r="O366" s="144"/>
      <c r="P366" s="144"/>
    </row>
    <row r="367" spans="1:16" ht="14.25" customHeight="1">
      <c r="A367" s="9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5"/>
      <c r="L367" s="143"/>
      <c r="N367" s="144"/>
      <c r="O367" s="144"/>
      <c r="P367" s="144"/>
    </row>
    <row r="368" spans="1:12" ht="14.25" customHeight="1">
      <c r="A368" s="9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5"/>
      <c r="L368" s="143"/>
    </row>
    <row r="369" spans="1:12" ht="14.25" customHeight="1">
      <c r="A369" s="9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5"/>
      <c r="L369" s="143"/>
    </row>
    <row r="370" spans="1:12" ht="14.25" customHeight="1">
      <c r="A370" s="9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5"/>
      <c r="L370" s="143"/>
    </row>
    <row r="371" spans="1:12" ht="14.25" customHeight="1">
      <c r="A371" s="9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5"/>
      <c r="L371" s="143"/>
    </row>
    <row r="372" spans="1:12" ht="14.25" customHeight="1">
      <c r="A372" s="94"/>
      <c r="B372" s="144"/>
      <c r="C372" s="144"/>
      <c r="D372" s="144"/>
      <c r="E372" s="144"/>
      <c r="F372" s="144"/>
      <c r="G372" s="144"/>
      <c r="H372" s="144"/>
      <c r="I372" s="144"/>
      <c r="J372" s="144"/>
      <c r="K372" s="145"/>
      <c r="L372" s="143"/>
    </row>
    <row r="373" spans="1:12" ht="14.25" customHeight="1">
      <c r="A373" s="9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5"/>
      <c r="L373" s="143"/>
    </row>
    <row r="374" spans="1:12" ht="14.25" customHeight="1">
      <c r="A374" s="9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5"/>
      <c r="L374" s="143"/>
    </row>
    <row r="375" spans="1:12" ht="14.25" customHeight="1">
      <c r="A375" s="9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5"/>
      <c r="L375" s="143"/>
    </row>
    <row r="376" spans="1:12" ht="14.25" customHeight="1">
      <c r="A376" s="9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5"/>
      <c r="L376" s="143"/>
    </row>
    <row r="377" spans="1:12" ht="14.25" customHeight="1">
      <c r="A377" s="9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5"/>
      <c r="L377" s="143"/>
    </row>
    <row r="378" spans="1:12" ht="14.25" customHeight="1">
      <c r="A378" s="9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5"/>
      <c r="L378" s="143"/>
    </row>
    <row r="379" spans="1:12" ht="14.25" customHeight="1">
      <c r="A379" s="9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5"/>
      <c r="L379" s="143"/>
    </row>
    <row r="380" spans="1:12" ht="14.25" customHeight="1">
      <c r="A380" s="94"/>
      <c r="B380" s="144"/>
      <c r="C380" s="144"/>
      <c r="D380" s="144"/>
      <c r="E380" s="144"/>
      <c r="F380" s="144"/>
      <c r="G380" s="144"/>
      <c r="H380" s="144"/>
      <c r="I380" s="144"/>
      <c r="J380" s="144"/>
      <c r="K380" s="145"/>
      <c r="L380" s="143"/>
    </row>
    <row r="381" spans="1:12" ht="14.25" customHeight="1">
      <c r="A381" s="94"/>
      <c r="B381" s="144"/>
      <c r="C381" s="144"/>
      <c r="D381" s="144"/>
      <c r="E381" s="144"/>
      <c r="F381" s="144"/>
      <c r="G381" s="144"/>
      <c r="H381" s="144"/>
      <c r="I381" s="144"/>
      <c r="J381" s="144"/>
      <c r="K381" s="145"/>
      <c r="L381" s="143"/>
    </row>
  </sheetData>
  <sheetProtection/>
  <mergeCells count="8">
    <mergeCell ref="A191:Q191"/>
    <mergeCell ref="B1:D1"/>
    <mergeCell ref="A190:Q190"/>
    <mergeCell ref="E3:F3"/>
    <mergeCell ref="A6:Q6"/>
    <mergeCell ref="B8:D8"/>
    <mergeCell ref="E8:M8"/>
    <mergeCell ref="N8:P8"/>
  </mergeCells>
  <hyperlinks>
    <hyperlink ref="B3" location="íNDICE!A1" display="Volver al índice"/>
    <hyperlink ref="B1" location="íNDICE!A1" display="Volver al índice"/>
  </hyperlinks>
  <printOptions/>
  <pageMargins left="0.75" right="0.75" top="1" bottom="1" header="0" footer="0"/>
  <pageSetup horizontalDpi="600" verticalDpi="600" orientation="portrait" paperSize="9" scale="7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IV112"/>
  <sheetViews>
    <sheetView zoomScalePageLayoutView="0" workbookViewId="0" topLeftCell="A3">
      <selection activeCell="A1" sqref="A1"/>
    </sheetView>
  </sheetViews>
  <sheetFormatPr defaultColWidth="0" defaultRowHeight="12.75"/>
  <cols>
    <col min="1" max="1" width="22.421875" style="1" customWidth="1"/>
    <col min="2" max="2" width="11.140625" style="1" customWidth="1"/>
    <col min="3" max="3" width="11.00390625" style="1" customWidth="1"/>
    <col min="4" max="4" width="9.7109375" style="1" customWidth="1"/>
    <col min="5" max="6" width="10.421875" style="1" customWidth="1"/>
    <col min="7" max="7" width="12.00390625" style="1" customWidth="1"/>
    <col min="8" max="8" width="11.421875" style="1" customWidth="1"/>
    <col min="9" max="9" width="10.28125" style="1" customWidth="1"/>
    <col min="10" max="10" width="11.421875" style="1" customWidth="1"/>
    <col min="11" max="11" width="10.7109375" style="1" customWidth="1"/>
    <col min="12" max="14" width="11.421875" style="1" customWidth="1"/>
    <col min="15" max="15" width="11.28125" style="1" customWidth="1"/>
    <col min="16" max="28" width="11.421875" style="1" hidden="1" customWidth="1"/>
    <col min="29" max="29" width="11.00390625" style="1" hidden="1" customWidth="1"/>
    <col min="30" max="43" width="11.421875" style="1" hidden="1" customWidth="1"/>
    <col min="44" max="44" width="0.2890625" style="1" hidden="1" customWidth="1"/>
    <col min="45" max="49" width="11.421875" style="1" hidden="1" customWidth="1"/>
    <col min="50" max="50" width="11.28125" style="1" hidden="1" customWidth="1"/>
    <col min="51" max="70" width="11.421875" style="1" hidden="1" customWidth="1"/>
    <col min="71" max="71" width="11.28125" style="1" hidden="1" customWidth="1"/>
    <col min="72" max="84" width="11.421875" style="1" hidden="1" customWidth="1"/>
    <col min="85" max="85" width="11.28125" style="1" hidden="1" customWidth="1"/>
    <col min="86" max="105" width="11.421875" style="1" hidden="1" customWidth="1"/>
    <col min="106" max="106" width="11.28125" style="1" hidden="1" customWidth="1"/>
    <col min="107" max="126" width="11.421875" style="1" hidden="1" customWidth="1"/>
    <col min="127" max="127" width="11.28125" style="1" hidden="1" customWidth="1"/>
    <col min="128" max="147" width="11.421875" style="1" hidden="1" customWidth="1"/>
    <col min="148" max="148" width="11.00390625" style="1" hidden="1" customWidth="1"/>
    <col min="149" max="168" width="11.421875" style="1" hidden="1" customWidth="1"/>
    <col min="169" max="169" width="11.28125" style="1" hidden="1" customWidth="1"/>
    <col min="170" max="189" width="11.421875" style="1" hidden="1" customWidth="1"/>
    <col min="190" max="190" width="11.00390625" style="1" hidden="1" customWidth="1"/>
    <col min="191" max="231" width="11.421875" style="1" hidden="1" customWidth="1"/>
    <col min="232" max="232" width="11.00390625" style="1" hidden="1" customWidth="1"/>
    <col min="233" max="16384" width="11.421875" style="1" hidden="1" customWidth="1"/>
  </cols>
  <sheetData>
    <row r="1" ht="14.25" hidden="1"/>
    <row r="2" ht="14.25" hidden="1"/>
    <row r="3" ht="14.25"/>
    <row r="4" ht="14.25"/>
    <row r="5" spans="5:7" ht="14.25">
      <c r="E5" s="342" t="s">
        <v>0</v>
      </c>
      <c r="F5" s="342"/>
      <c r="G5" s="342"/>
    </row>
    <row r="6" ht="14.25"/>
    <row r="7" ht="14.25"/>
    <row r="8" ht="14.25"/>
    <row r="9" spans="1:11" ht="15" customHeight="1">
      <c r="A9" s="400" t="s">
        <v>308</v>
      </c>
      <c r="B9" s="400"/>
      <c r="C9" s="400"/>
      <c r="D9" s="400"/>
      <c r="E9" s="400"/>
      <c r="F9" s="400"/>
      <c r="G9" s="400"/>
      <c r="H9" s="400"/>
      <c r="I9" s="349"/>
      <c r="J9" s="349"/>
      <c r="K9" s="349"/>
    </row>
    <row r="10" spans="1:11" ht="15">
      <c r="A10" s="345" t="s">
        <v>2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</row>
    <row r="11" spans="2:5" ht="9" customHeight="1" thickBot="1">
      <c r="B11" s="4"/>
      <c r="C11" s="5"/>
      <c r="D11" s="5"/>
      <c r="E11" s="5"/>
    </row>
    <row r="12" spans="8:9" ht="15" customHeight="1" hidden="1">
      <c r="H12" s="324"/>
      <c r="I12" s="325"/>
    </row>
    <row r="13" spans="1:11" ht="17.25" thickBot="1">
      <c r="A13" s="72"/>
      <c r="B13" s="326">
        <v>2002</v>
      </c>
      <c r="C13" s="326">
        <v>2003</v>
      </c>
      <c r="D13" s="326">
        <v>2004</v>
      </c>
      <c r="E13" s="326">
        <v>2005</v>
      </c>
      <c r="F13" s="316">
        <v>2006</v>
      </c>
      <c r="G13" s="327">
        <v>2007</v>
      </c>
      <c r="H13" s="326">
        <v>2008</v>
      </c>
      <c r="I13" s="328">
        <v>2009</v>
      </c>
      <c r="J13" s="316">
        <v>2010</v>
      </c>
      <c r="K13" s="316">
        <v>2011</v>
      </c>
    </row>
    <row r="14" spans="1:11" s="13" customFormat="1" ht="16.5">
      <c r="A14" s="8" t="s">
        <v>4</v>
      </c>
      <c r="B14" s="9">
        <f>SUM(B15,B16,B17,B18,B19,B20)</f>
        <v>115357</v>
      </c>
      <c r="C14" s="9">
        <f>SUM(C15,C16,C17,C18,C19,C20)</f>
        <v>121780</v>
      </c>
      <c r="D14" s="9">
        <f>SUM(D15,D17,D16,D18,D19,D20)</f>
        <v>128562</v>
      </c>
      <c r="E14" s="9">
        <f>SUM(E15,E16,E17,E18,E19,E20)</f>
        <v>130356</v>
      </c>
      <c r="F14" s="150">
        <v>141329</v>
      </c>
      <c r="G14" s="150">
        <v>147205</v>
      </c>
      <c r="H14" s="151">
        <v>147526</v>
      </c>
      <c r="I14" s="147">
        <v>155724</v>
      </c>
      <c r="J14" s="76">
        <f>SUM(J15,J16,J17,J18,J19,J20)</f>
        <v>165883</v>
      </c>
      <c r="K14" s="76">
        <v>168375</v>
      </c>
    </row>
    <row r="15" spans="1:11" ht="15">
      <c r="A15" s="14" t="s">
        <v>5</v>
      </c>
      <c r="B15" s="15">
        <v>43453</v>
      </c>
      <c r="C15" s="14">
        <v>46198</v>
      </c>
      <c r="D15" s="14">
        <v>48750</v>
      </c>
      <c r="E15" s="14">
        <v>50013</v>
      </c>
      <c r="F15" s="74">
        <v>54408</v>
      </c>
      <c r="G15" s="74">
        <v>54408</v>
      </c>
      <c r="H15" s="14">
        <v>54408</v>
      </c>
      <c r="I15" s="146">
        <v>61401</v>
      </c>
      <c r="J15" s="74">
        <v>65600</v>
      </c>
      <c r="K15" s="74">
        <v>67616</v>
      </c>
    </row>
    <row r="16" spans="1:11" ht="15">
      <c r="A16" s="14" t="s">
        <v>6</v>
      </c>
      <c r="B16" s="14">
        <v>38747</v>
      </c>
      <c r="C16" s="14">
        <v>40409</v>
      </c>
      <c r="D16" s="14">
        <v>42128</v>
      </c>
      <c r="E16" s="14">
        <v>42280</v>
      </c>
      <c r="F16" s="74">
        <v>45894</v>
      </c>
      <c r="G16" s="74">
        <v>45894</v>
      </c>
      <c r="H16" s="14">
        <v>45894</v>
      </c>
      <c r="I16" s="146">
        <v>48961</v>
      </c>
      <c r="J16" s="74">
        <v>52117</v>
      </c>
      <c r="K16" s="74">
        <v>52370</v>
      </c>
    </row>
    <row r="17" spans="1:11" ht="15">
      <c r="A17" s="14" t="s">
        <v>7</v>
      </c>
      <c r="B17" s="14">
        <v>24526</v>
      </c>
      <c r="C17" s="14">
        <v>25910</v>
      </c>
      <c r="D17" s="14">
        <v>27047</v>
      </c>
      <c r="E17" s="14">
        <v>27090</v>
      </c>
      <c r="F17" s="74">
        <v>28825</v>
      </c>
      <c r="G17" s="74">
        <v>28825</v>
      </c>
      <c r="H17" s="14">
        <v>28825</v>
      </c>
      <c r="I17" s="146">
        <v>31703</v>
      </c>
      <c r="J17" s="74">
        <v>33503</v>
      </c>
      <c r="K17" s="74">
        <v>33747</v>
      </c>
    </row>
    <row r="18" spans="1:11" ht="15">
      <c r="A18" s="14" t="s">
        <v>8</v>
      </c>
      <c r="B18" s="14">
        <v>1128</v>
      </c>
      <c r="C18" s="14">
        <v>1240</v>
      </c>
      <c r="D18" s="14">
        <v>1381</v>
      </c>
      <c r="E18" s="14">
        <v>1409</v>
      </c>
      <c r="F18" s="74">
        <v>1536</v>
      </c>
      <c r="G18" s="74">
        <v>1536</v>
      </c>
      <c r="H18" s="14">
        <v>1536</v>
      </c>
      <c r="I18" s="146">
        <v>1724</v>
      </c>
      <c r="J18" s="74">
        <v>1876</v>
      </c>
      <c r="K18" s="74">
        <v>1903</v>
      </c>
    </row>
    <row r="19" spans="1:11" ht="15">
      <c r="A19" s="14" t="s">
        <v>9</v>
      </c>
      <c r="B19" s="14">
        <v>4217</v>
      </c>
      <c r="C19" s="14">
        <v>4669</v>
      </c>
      <c r="D19" s="14">
        <v>5252</v>
      </c>
      <c r="E19" s="14">
        <v>5362</v>
      </c>
      <c r="F19" s="74">
        <v>6282</v>
      </c>
      <c r="G19" s="74">
        <v>6282</v>
      </c>
      <c r="H19" s="14">
        <v>6282</v>
      </c>
      <c r="I19" s="146">
        <v>7265</v>
      </c>
      <c r="J19" s="74">
        <v>7983</v>
      </c>
      <c r="K19" s="74">
        <v>7891</v>
      </c>
    </row>
    <row r="20" spans="1:11" ht="15">
      <c r="A20" s="14" t="s">
        <v>10</v>
      </c>
      <c r="B20" s="14">
        <v>3286</v>
      </c>
      <c r="C20" s="14">
        <v>3354</v>
      </c>
      <c r="D20" s="14">
        <v>4004</v>
      </c>
      <c r="E20" s="14">
        <v>4202</v>
      </c>
      <c r="F20" s="74">
        <v>4384</v>
      </c>
      <c r="G20" s="74">
        <v>4384</v>
      </c>
      <c r="H20" s="14">
        <v>4384</v>
      </c>
      <c r="I20" s="146">
        <v>4670</v>
      </c>
      <c r="J20" s="74">
        <v>4804</v>
      </c>
      <c r="K20" s="74">
        <v>4848</v>
      </c>
    </row>
    <row r="21" spans="1:11" s="13" customFormat="1" ht="16.5">
      <c r="A21" s="9" t="s">
        <v>11</v>
      </c>
      <c r="B21" s="9">
        <f>SUM(B22,B23)</f>
        <v>36590</v>
      </c>
      <c r="C21" s="9">
        <f>SUM(C22,C23)</f>
        <v>39428</v>
      </c>
      <c r="D21" s="9">
        <f>SUM(D22,D23)</f>
        <v>42356</v>
      </c>
      <c r="E21" s="9">
        <f>SUM(E22,E23)</f>
        <v>43704</v>
      </c>
      <c r="F21" s="76">
        <v>47420</v>
      </c>
      <c r="G21" s="76">
        <v>50187</v>
      </c>
      <c r="H21" s="9">
        <v>52452</v>
      </c>
      <c r="I21" s="147">
        <f>SUM(I22,I23)</f>
        <v>55620</v>
      </c>
      <c r="J21" s="76">
        <f>SUM(J22,J23)</f>
        <v>59721</v>
      </c>
      <c r="K21" s="76">
        <v>62730</v>
      </c>
    </row>
    <row r="22" spans="1:11" ht="15">
      <c r="A22" s="14" t="s">
        <v>12</v>
      </c>
      <c r="B22" s="14">
        <v>20649</v>
      </c>
      <c r="C22" s="14">
        <v>21356</v>
      </c>
      <c r="D22" s="14">
        <v>22155</v>
      </c>
      <c r="E22" s="14">
        <v>22157</v>
      </c>
      <c r="F22" s="74">
        <v>23069</v>
      </c>
      <c r="G22" s="74">
        <v>23955</v>
      </c>
      <c r="H22" s="14">
        <v>24835</v>
      </c>
      <c r="I22" s="146">
        <v>26194</v>
      </c>
      <c r="J22" s="74">
        <v>27588</v>
      </c>
      <c r="K22" s="74">
        <v>28801</v>
      </c>
    </row>
    <row r="23" spans="1:11" ht="15">
      <c r="A23" s="14" t="s">
        <v>13</v>
      </c>
      <c r="B23" s="14">
        <v>15941</v>
      </c>
      <c r="C23" s="14">
        <v>18072</v>
      </c>
      <c r="D23" s="14">
        <v>20201</v>
      </c>
      <c r="E23" s="14">
        <v>21547</v>
      </c>
      <c r="F23" s="74">
        <v>24351</v>
      </c>
      <c r="G23" s="74">
        <v>26232</v>
      </c>
      <c r="H23" s="14">
        <v>27617</v>
      </c>
      <c r="I23" s="146">
        <v>29426</v>
      </c>
      <c r="J23" s="74">
        <v>32133</v>
      </c>
      <c r="K23" s="74">
        <v>33929</v>
      </c>
    </row>
    <row r="24" spans="1:11" s="13" customFormat="1" ht="16.5">
      <c r="A24" s="9" t="s">
        <v>14</v>
      </c>
      <c r="B24" s="9">
        <f>SUM(B25,B26)</f>
        <v>30182</v>
      </c>
      <c r="C24" s="9">
        <f>SUM(C25,C26)</f>
        <v>31981</v>
      </c>
      <c r="D24" s="9">
        <f>SUM(D25,D26)</f>
        <v>34042</v>
      </c>
      <c r="E24" s="9">
        <f>SUM(E25,E26)</f>
        <v>35119</v>
      </c>
      <c r="F24" s="76">
        <v>37778</v>
      </c>
      <c r="G24" s="76">
        <v>39358</v>
      </c>
      <c r="H24" s="9">
        <v>39811</v>
      </c>
      <c r="I24" s="147">
        <f>SUM(I25,I26)</f>
        <v>41895</v>
      </c>
      <c r="J24" s="76">
        <f>SUM(J25,J26)</f>
        <v>44182</v>
      </c>
      <c r="K24" s="76">
        <v>45114</v>
      </c>
    </row>
    <row r="25" spans="1:11" ht="15">
      <c r="A25" s="14" t="s">
        <v>15</v>
      </c>
      <c r="B25" s="14">
        <v>10922</v>
      </c>
      <c r="C25" s="14">
        <v>11778</v>
      </c>
      <c r="D25" s="14">
        <v>12704</v>
      </c>
      <c r="E25" s="14">
        <v>13399</v>
      </c>
      <c r="F25" s="74">
        <v>14668</v>
      </c>
      <c r="G25" s="74">
        <v>15652</v>
      </c>
      <c r="H25" s="14">
        <v>16208</v>
      </c>
      <c r="I25" s="146">
        <v>17382</v>
      </c>
      <c r="J25" s="74">
        <v>18512</v>
      </c>
      <c r="K25" s="74">
        <v>19290</v>
      </c>
    </row>
    <row r="26" spans="1:11" ht="15.75" thickBot="1">
      <c r="A26" s="14" t="s">
        <v>16</v>
      </c>
      <c r="B26" s="14">
        <v>19260</v>
      </c>
      <c r="C26" s="14">
        <v>20203</v>
      </c>
      <c r="D26" s="14">
        <v>21338</v>
      </c>
      <c r="E26" s="14">
        <v>21720</v>
      </c>
      <c r="F26" s="74">
        <v>23110</v>
      </c>
      <c r="G26" s="74">
        <v>23706</v>
      </c>
      <c r="H26" s="14">
        <v>23603</v>
      </c>
      <c r="I26" s="146">
        <v>24513</v>
      </c>
      <c r="J26" s="74">
        <v>25670</v>
      </c>
      <c r="K26" s="74">
        <v>25824</v>
      </c>
    </row>
    <row r="27" spans="1:11" s="13" customFormat="1" ht="17.25" thickBot="1">
      <c r="A27" s="17" t="s">
        <v>17</v>
      </c>
      <c r="B27" s="152">
        <f>SUM(B14,B21,B24)</f>
        <v>182129</v>
      </c>
      <c r="C27" s="152">
        <f>SUM(C14,C21,C24)</f>
        <v>193189</v>
      </c>
      <c r="D27" s="152">
        <f>SUM(D14,D21,D24)</f>
        <v>204960</v>
      </c>
      <c r="E27" s="152">
        <f>SUM(E14,E21,E24)</f>
        <v>209179</v>
      </c>
      <c r="F27" s="142">
        <v>226527</v>
      </c>
      <c r="G27" s="142">
        <f>SUM(G14+G21+G24)</f>
        <v>236750</v>
      </c>
      <c r="H27" s="148">
        <f>SUM(H14+H21+H24)</f>
        <v>239789</v>
      </c>
      <c r="I27" s="149">
        <f>SUM(I14,I21,I24)</f>
        <v>253239</v>
      </c>
      <c r="J27" s="114">
        <f>SUM(J14,J21,J24)</f>
        <v>269786</v>
      </c>
      <c r="K27" s="114">
        <v>276219</v>
      </c>
    </row>
    <row r="28" spans="2:7" s="13" customFormat="1" ht="16.5">
      <c r="B28" s="131"/>
      <c r="C28" s="131"/>
      <c r="D28" s="131"/>
      <c r="E28" s="131"/>
      <c r="F28" s="131"/>
      <c r="G28" s="131"/>
    </row>
    <row r="29" spans="1:9" s="13" customFormat="1" ht="15">
      <c r="A29" s="401" t="s">
        <v>310</v>
      </c>
      <c r="B29" s="402"/>
      <c r="C29" s="402"/>
      <c r="D29" s="402"/>
      <c r="E29" s="402"/>
      <c r="F29" s="402"/>
      <c r="G29" s="402"/>
      <c r="H29" s="402"/>
      <c r="I29" s="402"/>
    </row>
    <row r="30" spans="1:8" s="13" customFormat="1" ht="15">
      <c r="A30" s="341" t="s">
        <v>282</v>
      </c>
      <c r="B30" s="334"/>
      <c r="C30" s="334"/>
      <c r="D30" s="334"/>
      <c r="E30" s="334"/>
      <c r="F30" s="334"/>
      <c r="G30" s="334"/>
      <c r="H30" s="334"/>
    </row>
    <row r="31" spans="1:9" s="13" customFormat="1" ht="15">
      <c r="A31" s="341" t="s">
        <v>301</v>
      </c>
      <c r="B31" s="334"/>
      <c r="C31" s="334"/>
      <c r="D31" s="334"/>
      <c r="E31" s="334"/>
      <c r="F31" s="334"/>
      <c r="G31" s="334"/>
      <c r="H31" s="334"/>
      <c r="I31" s="334"/>
    </row>
    <row r="32" spans="1:256" s="13" customFormat="1" ht="15">
      <c r="A32" s="341"/>
      <c r="B32" s="334"/>
      <c r="C32" s="334"/>
      <c r="D32" s="334"/>
      <c r="E32" s="334"/>
      <c r="F32" s="334"/>
      <c r="G32" s="334"/>
      <c r="H32" s="334"/>
      <c r="I32" s="341"/>
      <c r="J32" s="334"/>
      <c r="K32" s="334"/>
      <c r="L32" s="334"/>
      <c r="M32" s="334"/>
      <c r="N32" s="334"/>
      <c r="O32" s="334"/>
      <c r="P32" s="334"/>
      <c r="Q32" s="341" t="s">
        <v>309</v>
      </c>
      <c r="R32" s="334"/>
      <c r="S32" s="334"/>
      <c r="T32" s="334"/>
      <c r="U32" s="334"/>
      <c r="V32" s="334"/>
      <c r="W32" s="334"/>
      <c r="X32" s="334"/>
      <c r="Y32" s="341" t="s">
        <v>309</v>
      </c>
      <c r="Z32" s="334"/>
      <c r="AA32" s="334"/>
      <c r="AB32" s="334"/>
      <c r="AC32" s="334"/>
      <c r="AD32" s="334"/>
      <c r="AE32" s="334"/>
      <c r="AF32" s="334"/>
      <c r="AG32" s="341" t="s">
        <v>309</v>
      </c>
      <c r="AH32" s="334"/>
      <c r="AI32" s="334"/>
      <c r="AJ32" s="334"/>
      <c r="AK32" s="334"/>
      <c r="AL32" s="334"/>
      <c r="AM32" s="334"/>
      <c r="AN32" s="334"/>
      <c r="AO32" s="341" t="s">
        <v>309</v>
      </c>
      <c r="AP32" s="334"/>
      <c r="AQ32" s="334"/>
      <c r="AR32" s="334"/>
      <c r="AS32" s="334"/>
      <c r="AT32" s="334"/>
      <c r="AU32" s="334"/>
      <c r="AV32" s="334"/>
      <c r="AW32" s="341" t="s">
        <v>309</v>
      </c>
      <c r="AX32" s="334"/>
      <c r="AY32" s="334"/>
      <c r="AZ32" s="334"/>
      <c r="BA32" s="334"/>
      <c r="BB32" s="334"/>
      <c r="BC32" s="334"/>
      <c r="BD32" s="334"/>
      <c r="BE32" s="341" t="s">
        <v>309</v>
      </c>
      <c r="BF32" s="334"/>
      <c r="BG32" s="334"/>
      <c r="BH32" s="334"/>
      <c r="BI32" s="334"/>
      <c r="BJ32" s="334"/>
      <c r="BK32" s="334"/>
      <c r="BL32" s="334"/>
      <c r="BM32" s="341" t="s">
        <v>309</v>
      </c>
      <c r="BN32" s="334"/>
      <c r="BO32" s="334"/>
      <c r="BP32" s="334"/>
      <c r="BQ32" s="334"/>
      <c r="BR32" s="334"/>
      <c r="BS32" s="334"/>
      <c r="BT32" s="334"/>
      <c r="BU32" s="341" t="s">
        <v>309</v>
      </c>
      <c r="BV32" s="334"/>
      <c r="BW32" s="334"/>
      <c r="BX32" s="334"/>
      <c r="BY32" s="334"/>
      <c r="BZ32" s="334"/>
      <c r="CA32" s="334"/>
      <c r="CB32" s="334"/>
      <c r="CC32" s="341" t="s">
        <v>309</v>
      </c>
      <c r="CD32" s="334"/>
      <c r="CE32" s="334"/>
      <c r="CF32" s="334"/>
      <c r="CG32" s="334"/>
      <c r="CH32" s="334"/>
      <c r="CI32" s="334"/>
      <c r="CJ32" s="334"/>
      <c r="CK32" s="341" t="s">
        <v>309</v>
      </c>
      <c r="CL32" s="334"/>
      <c r="CM32" s="334"/>
      <c r="CN32" s="334"/>
      <c r="CO32" s="334"/>
      <c r="CP32" s="334"/>
      <c r="CQ32" s="334"/>
      <c r="CR32" s="334"/>
      <c r="CS32" s="341" t="s">
        <v>309</v>
      </c>
      <c r="CT32" s="334"/>
      <c r="CU32" s="334"/>
      <c r="CV32" s="334"/>
      <c r="CW32" s="334"/>
      <c r="CX32" s="334"/>
      <c r="CY32" s="334"/>
      <c r="CZ32" s="334"/>
      <c r="DA32" s="341" t="s">
        <v>309</v>
      </c>
      <c r="DB32" s="334"/>
      <c r="DC32" s="334"/>
      <c r="DD32" s="334"/>
      <c r="DE32" s="334"/>
      <c r="DF32" s="334"/>
      <c r="DG32" s="334"/>
      <c r="DH32" s="334"/>
      <c r="DI32" s="341" t="s">
        <v>309</v>
      </c>
      <c r="DJ32" s="334"/>
      <c r="DK32" s="334"/>
      <c r="DL32" s="334"/>
      <c r="DM32" s="334"/>
      <c r="DN32" s="334"/>
      <c r="DO32" s="334"/>
      <c r="DP32" s="334"/>
      <c r="DQ32" s="341" t="s">
        <v>309</v>
      </c>
      <c r="DR32" s="334"/>
      <c r="DS32" s="334"/>
      <c r="DT32" s="334"/>
      <c r="DU32" s="334"/>
      <c r="DV32" s="334"/>
      <c r="DW32" s="334"/>
      <c r="DX32" s="334"/>
      <c r="DY32" s="341" t="s">
        <v>309</v>
      </c>
      <c r="DZ32" s="334"/>
      <c r="EA32" s="334"/>
      <c r="EB32" s="334"/>
      <c r="EC32" s="334"/>
      <c r="ED32" s="334"/>
      <c r="EE32" s="334"/>
      <c r="EF32" s="334"/>
      <c r="EG32" s="341" t="s">
        <v>309</v>
      </c>
      <c r="EH32" s="334"/>
      <c r="EI32" s="334"/>
      <c r="EJ32" s="334"/>
      <c r="EK32" s="334"/>
      <c r="EL32" s="334"/>
      <c r="EM32" s="334"/>
      <c r="EN32" s="334"/>
      <c r="EO32" s="341" t="s">
        <v>309</v>
      </c>
      <c r="EP32" s="334"/>
      <c r="EQ32" s="334"/>
      <c r="ER32" s="334"/>
      <c r="ES32" s="334"/>
      <c r="ET32" s="334"/>
      <c r="EU32" s="334"/>
      <c r="EV32" s="334"/>
      <c r="EW32" s="341" t="s">
        <v>309</v>
      </c>
      <c r="EX32" s="334"/>
      <c r="EY32" s="334"/>
      <c r="EZ32" s="334"/>
      <c r="FA32" s="334"/>
      <c r="FB32" s="334"/>
      <c r="FC32" s="334"/>
      <c r="FD32" s="334"/>
      <c r="FE32" s="341" t="s">
        <v>309</v>
      </c>
      <c r="FF32" s="334"/>
      <c r="FG32" s="334"/>
      <c r="FH32" s="334"/>
      <c r="FI32" s="334"/>
      <c r="FJ32" s="334"/>
      <c r="FK32" s="334"/>
      <c r="FL32" s="334"/>
      <c r="FM32" s="341" t="s">
        <v>309</v>
      </c>
      <c r="FN32" s="334"/>
      <c r="FO32" s="334"/>
      <c r="FP32" s="334"/>
      <c r="FQ32" s="334"/>
      <c r="FR32" s="334"/>
      <c r="FS32" s="334"/>
      <c r="FT32" s="334"/>
      <c r="FU32" s="341" t="s">
        <v>309</v>
      </c>
      <c r="FV32" s="334"/>
      <c r="FW32" s="334"/>
      <c r="FX32" s="334"/>
      <c r="FY32" s="334"/>
      <c r="FZ32" s="334"/>
      <c r="GA32" s="334"/>
      <c r="GB32" s="334"/>
      <c r="GC32" s="341" t="s">
        <v>309</v>
      </c>
      <c r="GD32" s="334"/>
      <c r="GE32" s="334"/>
      <c r="GF32" s="334"/>
      <c r="GG32" s="334"/>
      <c r="GH32" s="334"/>
      <c r="GI32" s="334"/>
      <c r="GJ32" s="334"/>
      <c r="GK32" s="341" t="s">
        <v>309</v>
      </c>
      <c r="GL32" s="334"/>
      <c r="GM32" s="334"/>
      <c r="GN32" s="334"/>
      <c r="GO32" s="334"/>
      <c r="GP32" s="334"/>
      <c r="GQ32" s="334"/>
      <c r="GR32" s="334"/>
      <c r="GS32" s="341" t="s">
        <v>309</v>
      </c>
      <c r="GT32" s="334"/>
      <c r="GU32" s="334"/>
      <c r="GV32" s="334"/>
      <c r="GW32" s="334"/>
      <c r="GX32" s="334"/>
      <c r="GY32" s="334"/>
      <c r="GZ32" s="334"/>
      <c r="HA32" s="341" t="s">
        <v>309</v>
      </c>
      <c r="HB32" s="334"/>
      <c r="HC32" s="334"/>
      <c r="HD32" s="334"/>
      <c r="HE32" s="334"/>
      <c r="HF32" s="334"/>
      <c r="HG32" s="334"/>
      <c r="HH32" s="334"/>
      <c r="HI32" s="341" t="s">
        <v>309</v>
      </c>
      <c r="HJ32" s="334"/>
      <c r="HK32" s="334"/>
      <c r="HL32" s="334"/>
      <c r="HM32" s="334"/>
      <c r="HN32" s="334"/>
      <c r="HO32" s="334"/>
      <c r="HP32" s="334"/>
      <c r="HQ32" s="341" t="s">
        <v>309</v>
      </c>
      <c r="HR32" s="334"/>
      <c r="HS32" s="334"/>
      <c r="HT32" s="334"/>
      <c r="HU32" s="334"/>
      <c r="HV32" s="334"/>
      <c r="HW32" s="334"/>
      <c r="HX32" s="334"/>
      <c r="HY32" s="341" t="s">
        <v>309</v>
      </c>
      <c r="HZ32" s="334"/>
      <c r="IA32" s="334"/>
      <c r="IB32" s="334"/>
      <c r="IC32" s="334"/>
      <c r="ID32" s="334"/>
      <c r="IE32" s="334"/>
      <c r="IF32" s="334"/>
      <c r="IG32" s="341" t="s">
        <v>309</v>
      </c>
      <c r="IH32" s="334"/>
      <c r="II32" s="334"/>
      <c r="IJ32" s="334"/>
      <c r="IK32" s="334"/>
      <c r="IL32" s="334"/>
      <c r="IM32" s="334"/>
      <c r="IN32" s="334"/>
      <c r="IO32" s="341" t="s">
        <v>309</v>
      </c>
      <c r="IP32" s="334"/>
      <c r="IQ32" s="334"/>
      <c r="IR32" s="334"/>
      <c r="IS32" s="334"/>
      <c r="IT32" s="334"/>
      <c r="IU32" s="334"/>
      <c r="IV32" s="334"/>
    </row>
    <row r="33" spans="1:9" s="13" customFormat="1" ht="15">
      <c r="A33" s="21"/>
      <c r="B33" s="155"/>
      <c r="C33" s="155"/>
      <c r="D33" s="155"/>
      <c r="E33" s="155"/>
      <c r="F33" s="155"/>
      <c r="G33" s="155"/>
      <c r="H33" s="155"/>
      <c r="I33" s="155"/>
    </row>
    <row r="34" spans="1:11" s="13" customFormat="1" ht="16.5">
      <c r="A34" s="397" t="s">
        <v>61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</row>
    <row r="35" spans="1:6" s="13" customFormat="1" ht="17.25" thickBot="1">
      <c r="A35" s="131"/>
      <c r="B35" s="131"/>
      <c r="C35" s="131"/>
      <c r="D35" s="131"/>
      <c r="E35" s="131"/>
      <c r="F35" s="131"/>
    </row>
    <row r="36" spans="1:11" s="13" customFormat="1" ht="17.25" thickBot="1">
      <c r="A36" s="72"/>
      <c r="B36" s="326">
        <v>2002</v>
      </c>
      <c r="C36" s="326">
        <v>2003</v>
      </c>
      <c r="D36" s="326">
        <v>2004</v>
      </c>
      <c r="E36" s="326">
        <v>2005</v>
      </c>
      <c r="F36" s="316">
        <v>2006</v>
      </c>
      <c r="G36" s="327">
        <v>2007</v>
      </c>
      <c r="H36" s="326">
        <v>2008</v>
      </c>
      <c r="I36" s="328">
        <v>2009</v>
      </c>
      <c r="J36" s="316">
        <v>2010</v>
      </c>
      <c r="K36" s="316">
        <v>2011</v>
      </c>
    </row>
    <row r="37" spans="1:11" s="13" customFormat="1" ht="16.5">
      <c r="A37" s="8" t="s">
        <v>4</v>
      </c>
      <c r="B37" s="111">
        <f>SUM(B38,B39,B40,B41,B42,B43)</f>
        <v>115357</v>
      </c>
      <c r="C37" s="111">
        <f>SUM(C38,C39,C40,C41,C42,C43)</f>
        <v>121780</v>
      </c>
      <c r="D37" s="111">
        <f>SUM(D38,D40,D39,D41,D42,D43)</f>
        <v>128562</v>
      </c>
      <c r="E37" s="111">
        <f>SUM(E38,E39,E40,E41,E42,E43)</f>
        <v>130356</v>
      </c>
      <c r="F37" s="223">
        <v>141329</v>
      </c>
      <c r="G37" s="223">
        <v>147205</v>
      </c>
      <c r="H37" s="8">
        <v>147526</v>
      </c>
      <c r="I37" s="329">
        <v>155724</v>
      </c>
      <c r="J37" s="330">
        <f>SUM(J38,J39,J40,J41,J42,J43)</f>
        <v>165883</v>
      </c>
      <c r="K37" s="330">
        <v>168375</v>
      </c>
    </row>
    <row r="38" spans="1:11" s="13" customFormat="1" ht="15">
      <c r="A38" s="14" t="s">
        <v>5</v>
      </c>
      <c r="B38" s="15">
        <v>43453</v>
      </c>
      <c r="C38" s="14">
        <v>46198</v>
      </c>
      <c r="D38" s="14">
        <v>48750</v>
      </c>
      <c r="E38" s="14">
        <v>50013</v>
      </c>
      <c r="F38" s="74">
        <v>54408</v>
      </c>
      <c r="G38" s="74">
        <v>54408</v>
      </c>
      <c r="H38" s="14">
        <v>54408</v>
      </c>
      <c r="I38" s="146">
        <v>61401</v>
      </c>
      <c r="J38" s="74">
        <v>65600</v>
      </c>
      <c r="K38" s="74">
        <v>67616</v>
      </c>
    </row>
    <row r="39" spans="1:11" s="13" customFormat="1" ht="15">
      <c r="A39" s="14" t="s">
        <v>6</v>
      </c>
      <c r="B39" s="14">
        <v>38747</v>
      </c>
      <c r="C39" s="14">
        <v>40409</v>
      </c>
      <c r="D39" s="14">
        <v>42128</v>
      </c>
      <c r="E39" s="14">
        <v>42280</v>
      </c>
      <c r="F39" s="74">
        <v>45894</v>
      </c>
      <c r="G39" s="74">
        <v>45894</v>
      </c>
      <c r="H39" s="14">
        <v>45894</v>
      </c>
      <c r="I39" s="146">
        <v>48961</v>
      </c>
      <c r="J39" s="74">
        <v>52117</v>
      </c>
      <c r="K39" s="74">
        <v>52370</v>
      </c>
    </row>
    <row r="40" spans="1:11" s="13" customFormat="1" ht="15">
      <c r="A40" s="14" t="s">
        <v>7</v>
      </c>
      <c r="B40" s="14">
        <v>24526</v>
      </c>
      <c r="C40" s="14">
        <v>25910</v>
      </c>
      <c r="D40" s="14">
        <v>27047</v>
      </c>
      <c r="E40" s="14">
        <v>27090</v>
      </c>
      <c r="F40" s="74">
        <v>28825</v>
      </c>
      <c r="G40" s="74">
        <v>28825</v>
      </c>
      <c r="H40" s="14">
        <v>28825</v>
      </c>
      <c r="I40" s="146">
        <v>31703</v>
      </c>
      <c r="J40" s="74">
        <v>33503</v>
      </c>
      <c r="K40" s="74">
        <v>33747</v>
      </c>
    </row>
    <row r="41" spans="1:11" s="13" customFormat="1" ht="15">
      <c r="A41" s="14" t="s">
        <v>8</v>
      </c>
      <c r="B41" s="14">
        <v>1128</v>
      </c>
      <c r="C41" s="14">
        <v>1240</v>
      </c>
      <c r="D41" s="14">
        <v>1381</v>
      </c>
      <c r="E41" s="14">
        <v>1409</v>
      </c>
      <c r="F41" s="74">
        <v>1536</v>
      </c>
      <c r="G41" s="74">
        <v>1536</v>
      </c>
      <c r="H41" s="14">
        <v>1536</v>
      </c>
      <c r="I41" s="146">
        <v>1724</v>
      </c>
      <c r="J41" s="74">
        <v>1876</v>
      </c>
      <c r="K41" s="74">
        <v>1903</v>
      </c>
    </row>
    <row r="42" spans="1:11" ht="15">
      <c r="A42" s="14" t="s">
        <v>9</v>
      </c>
      <c r="B42" s="14">
        <v>4217</v>
      </c>
      <c r="C42" s="14">
        <v>4669</v>
      </c>
      <c r="D42" s="14">
        <v>5252</v>
      </c>
      <c r="E42" s="14">
        <v>5362</v>
      </c>
      <c r="F42" s="74">
        <v>6282</v>
      </c>
      <c r="G42" s="74">
        <v>6282</v>
      </c>
      <c r="H42" s="14">
        <v>6282</v>
      </c>
      <c r="I42" s="146">
        <v>7265</v>
      </c>
      <c r="J42" s="74">
        <v>7983</v>
      </c>
      <c r="K42" s="74">
        <v>7891</v>
      </c>
    </row>
    <row r="43" spans="1:11" ht="15.75" thickBot="1">
      <c r="A43" s="153" t="s">
        <v>10</v>
      </c>
      <c r="B43" s="153">
        <v>3286</v>
      </c>
      <c r="C43" s="153">
        <v>3354</v>
      </c>
      <c r="D43" s="153">
        <v>4004</v>
      </c>
      <c r="E43" s="153">
        <v>4202</v>
      </c>
      <c r="F43" s="77">
        <v>4384</v>
      </c>
      <c r="G43" s="77">
        <v>4384</v>
      </c>
      <c r="H43" s="153">
        <v>4384</v>
      </c>
      <c r="I43" s="154">
        <v>4670</v>
      </c>
      <c r="J43" s="77">
        <v>4804</v>
      </c>
      <c r="K43" s="77">
        <v>4848</v>
      </c>
    </row>
    <row r="54" ht="129" customHeight="1"/>
    <row r="55" spans="1:11" ht="31.5" customHeight="1">
      <c r="A55" s="398" t="s">
        <v>273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8"/>
    </row>
    <row r="56" ht="15" thickBot="1"/>
    <row r="57" spans="1:11" ht="17.25" thickBot="1">
      <c r="A57" s="72"/>
      <c r="B57" s="326">
        <v>2002</v>
      </c>
      <c r="C57" s="326">
        <v>2003</v>
      </c>
      <c r="D57" s="326">
        <v>2004</v>
      </c>
      <c r="E57" s="326">
        <v>2005</v>
      </c>
      <c r="F57" s="316">
        <v>2006</v>
      </c>
      <c r="G57" s="327">
        <v>2007</v>
      </c>
      <c r="H57" s="326">
        <v>2008</v>
      </c>
      <c r="I57" s="328">
        <v>2009</v>
      </c>
      <c r="J57" s="316">
        <v>2010</v>
      </c>
      <c r="K57" s="316">
        <v>2011</v>
      </c>
    </row>
    <row r="58" spans="1:11" ht="15" customHeight="1">
      <c r="A58" s="330" t="s">
        <v>11</v>
      </c>
      <c r="B58" s="9">
        <f>SUM(B59,B60)</f>
        <v>36590</v>
      </c>
      <c r="C58" s="9">
        <f>SUM(C59,C60)</f>
        <v>39428</v>
      </c>
      <c r="D58" s="9">
        <f>SUM(D59,D60)</f>
        <v>42356</v>
      </c>
      <c r="E58" s="9">
        <f>SUM(E59,E60)</f>
        <v>43704</v>
      </c>
      <c r="F58" s="76">
        <v>47420</v>
      </c>
      <c r="G58" s="76">
        <v>50187</v>
      </c>
      <c r="H58" s="9">
        <v>52452</v>
      </c>
      <c r="I58" s="147">
        <f>SUM(I59,I60)</f>
        <v>55620</v>
      </c>
      <c r="J58" s="76">
        <f>SUM(J59,J60)</f>
        <v>59721</v>
      </c>
      <c r="K58" s="76">
        <v>62730</v>
      </c>
    </row>
    <row r="59" spans="1:11" ht="15" customHeight="1">
      <c r="A59" s="74" t="s">
        <v>12</v>
      </c>
      <c r="B59" s="14">
        <v>20649</v>
      </c>
      <c r="C59" s="14">
        <v>21356</v>
      </c>
      <c r="D59" s="14">
        <v>22155</v>
      </c>
      <c r="E59" s="14">
        <v>22157</v>
      </c>
      <c r="F59" s="74">
        <v>23069</v>
      </c>
      <c r="G59" s="74">
        <v>23955</v>
      </c>
      <c r="H59" s="14">
        <v>24835</v>
      </c>
      <c r="I59" s="146">
        <v>26194</v>
      </c>
      <c r="J59" s="74">
        <v>27588</v>
      </c>
      <c r="K59" s="74">
        <v>28801</v>
      </c>
    </row>
    <row r="60" spans="1:11" ht="15.75" thickBot="1">
      <c r="A60" s="77" t="s">
        <v>13</v>
      </c>
      <c r="B60" s="153">
        <v>15941</v>
      </c>
      <c r="C60" s="153">
        <v>18072</v>
      </c>
      <c r="D60" s="153">
        <v>20201</v>
      </c>
      <c r="E60" s="153">
        <v>21547</v>
      </c>
      <c r="F60" s="77">
        <v>24351</v>
      </c>
      <c r="G60" s="77">
        <v>26232</v>
      </c>
      <c r="H60" s="153">
        <v>27617</v>
      </c>
      <c r="I60" s="154">
        <v>29426</v>
      </c>
      <c r="J60" s="77">
        <v>32133</v>
      </c>
      <c r="K60" s="77">
        <v>33929</v>
      </c>
    </row>
    <row r="61" ht="14.25" hidden="1">
      <c r="A61" s="13"/>
    </row>
    <row r="62" ht="14.25" hidden="1"/>
    <row r="63" spans="3:5" ht="16.5" hidden="1">
      <c r="C63" s="397" t="s">
        <v>63</v>
      </c>
      <c r="D63" s="397"/>
      <c r="E63" s="349"/>
    </row>
    <row r="64" ht="14.25" hidden="1">
      <c r="A64" s="13"/>
    </row>
    <row r="87" spans="3:5" ht="18.75" customHeight="1">
      <c r="C87" s="318"/>
      <c r="D87" s="318"/>
      <c r="E87" s="5"/>
    </row>
    <row r="88" spans="1:11" ht="40.5" customHeight="1" thickBot="1">
      <c r="A88" s="399" t="s">
        <v>63</v>
      </c>
      <c r="B88" s="399"/>
      <c r="C88" s="399"/>
      <c r="D88" s="399"/>
      <c r="E88" s="399"/>
      <c r="F88" s="399"/>
      <c r="G88" s="399"/>
      <c r="H88" s="399"/>
      <c r="I88" s="399"/>
      <c r="J88" s="399"/>
      <c r="K88" s="399"/>
    </row>
    <row r="89" spans="1:11" ht="17.25" thickBot="1">
      <c r="A89" s="72"/>
      <c r="B89" s="326">
        <v>2002</v>
      </c>
      <c r="C89" s="326">
        <v>2003</v>
      </c>
      <c r="D89" s="326">
        <v>2004</v>
      </c>
      <c r="E89" s="326">
        <v>2005</v>
      </c>
      <c r="F89" s="316">
        <v>2006</v>
      </c>
      <c r="G89" s="327">
        <v>2007</v>
      </c>
      <c r="H89" s="326">
        <v>2008</v>
      </c>
      <c r="I89" s="328">
        <v>2009</v>
      </c>
      <c r="J89" s="316">
        <v>2010</v>
      </c>
      <c r="K89" s="316">
        <v>2011</v>
      </c>
    </row>
    <row r="90" spans="1:11" ht="16.5">
      <c r="A90" s="330" t="s">
        <v>14</v>
      </c>
      <c r="B90" s="9">
        <f>SUM(B91,B92)</f>
        <v>30182</v>
      </c>
      <c r="C90" s="9">
        <f>SUM(C91,C92)</f>
        <v>31981</v>
      </c>
      <c r="D90" s="9">
        <f>SUM(D91,D92)</f>
        <v>34042</v>
      </c>
      <c r="E90" s="9">
        <f>SUM(E91,E92)</f>
        <v>35119</v>
      </c>
      <c r="F90" s="76">
        <v>37778</v>
      </c>
      <c r="G90" s="76">
        <v>39358</v>
      </c>
      <c r="H90" s="9">
        <v>39811</v>
      </c>
      <c r="I90" s="147">
        <f>SUM(I91,I92)</f>
        <v>41895</v>
      </c>
      <c r="J90" s="76">
        <f>SUM(J91,J92)</f>
        <v>44182</v>
      </c>
      <c r="K90" s="76">
        <v>45114</v>
      </c>
    </row>
    <row r="91" spans="1:11" ht="15">
      <c r="A91" s="74" t="s">
        <v>15</v>
      </c>
      <c r="B91" s="14">
        <v>10922</v>
      </c>
      <c r="C91" s="14">
        <v>11778</v>
      </c>
      <c r="D91" s="14">
        <v>12704</v>
      </c>
      <c r="E91" s="14">
        <v>13399</v>
      </c>
      <c r="F91" s="74">
        <v>14668</v>
      </c>
      <c r="G91" s="74">
        <v>15652</v>
      </c>
      <c r="H91" s="14">
        <v>16208</v>
      </c>
      <c r="I91" s="146">
        <v>17382</v>
      </c>
      <c r="J91" s="74">
        <v>18512</v>
      </c>
      <c r="K91" s="74">
        <v>19290</v>
      </c>
    </row>
    <row r="92" spans="1:11" ht="15.75" thickBot="1">
      <c r="A92" s="77" t="s">
        <v>16</v>
      </c>
      <c r="B92" s="153">
        <v>19260</v>
      </c>
      <c r="C92" s="153">
        <v>20203</v>
      </c>
      <c r="D92" s="153">
        <v>21338</v>
      </c>
      <c r="E92" s="153">
        <v>21720</v>
      </c>
      <c r="F92" s="77">
        <v>23110</v>
      </c>
      <c r="G92" s="77">
        <v>23706</v>
      </c>
      <c r="H92" s="153">
        <v>23603</v>
      </c>
      <c r="I92" s="154">
        <v>24513</v>
      </c>
      <c r="J92" s="77">
        <v>25670</v>
      </c>
      <c r="K92" s="77">
        <v>25824</v>
      </c>
    </row>
    <row r="93" ht="14.25" customHeight="1"/>
    <row r="104" ht="14.25" hidden="1"/>
    <row r="111" spans="2:8" ht="15">
      <c r="B111" s="341" t="s">
        <v>301</v>
      </c>
      <c r="C111" s="334"/>
      <c r="D111" s="334"/>
      <c r="E111" s="334"/>
      <c r="F111" s="334"/>
      <c r="G111" s="334"/>
      <c r="H111" s="334"/>
    </row>
    <row r="112" spans="2:8" ht="15">
      <c r="B112" s="21" t="s">
        <v>282</v>
      </c>
      <c r="C112" s="21"/>
      <c r="D112" s="4"/>
      <c r="E112" s="4"/>
      <c r="F112" s="4"/>
      <c r="G112" s="4"/>
      <c r="H112" s="4"/>
    </row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</sheetData>
  <sheetProtection/>
  <mergeCells count="43">
    <mergeCell ref="AO32:AV32"/>
    <mergeCell ref="AW32:BD32"/>
    <mergeCell ref="A9:K9"/>
    <mergeCell ref="A10:K10"/>
    <mergeCell ref="A29:I29"/>
    <mergeCell ref="A30:H30"/>
    <mergeCell ref="A31:I31"/>
    <mergeCell ref="E5:G5"/>
    <mergeCell ref="BM32:BT32"/>
    <mergeCell ref="BU32:CB32"/>
    <mergeCell ref="CC32:CJ32"/>
    <mergeCell ref="CK32:CR32"/>
    <mergeCell ref="CS32:CZ32"/>
    <mergeCell ref="BE32:BL32"/>
    <mergeCell ref="Q32:X32"/>
    <mergeCell ref="Y32:AF32"/>
    <mergeCell ref="AG32:AN32"/>
    <mergeCell ref="HQ32:HX32"/>
    <mergeCell ref="HY32:IF32"/>
    <mergeCell ref="IG32:IN32"/>
    <mergeCell ref="IO32:IV32"/>
    <mergeCell ref="FE32:FL32"/>
    <mergeCell ref="FM32:FT32"/>
    <mergeCell ref="FU32:GB32"/>
    <mergeCell ref="GC32:GJ32"/>
    <mergeCell ref="GK32:GR32"/>
    <mergeCell ref="HI32:HP32"/>
    <mergeCell ref="C63:E63"/>
    <mergeCell ref="B111:H111"/>
    <mergeCell ref="A55:K55"/>
    <mergeCell ref="A88:K88"/>
    <mergeCell ref="HA32:HH32"/>
    <mergeCell ref="DA32:DH32"/>
    <mergeCell ref="A34:K34"/>
    <mergeCell ref="A32:H32"/>
    <mergeCell ref="I32:P32"/>
    <mergeCell ref="EO32:EV32"/>
    <mergeCell ref="DI32:DP32"/>
    <mergeCell ref="DQ32:DX32"/>
    <mergeCell ref="DY32:EF32"/>
    <mergeCell ref="EG32:EN32"/>
    <mergeCell ref="GS32:GZ32"/>
    <mergeCell ref="EW32:FD32"/>
  </mergeCells>
  <hyperlinks>
    <hyperlink ref="E5" location="íNDICE!A1" display="Volver al índice"/>
  </hyperlinks>
  <printOptions/>
  <pageMargins left="0.75" right="0.75" top="1" bottom="1" header="0" footer="0"/>
  <pageSetup horizontalDpi="600" verticalDpi="600" orientation="landscape" paperSize="9" scale="72" r:id="rId2"/>
  <rowBreaks count="3" manualBreakCount="3">
    <brk id="32" max="10" man="1"/>
    <brk id="54" max="10" man="1"/>
    <brk id="86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140625" style="1" customWidth="1"/>
    <col min="2" max="2" width="9.57421875" style="1" hidden="1" customWidth="1"/>
    <col min="3" max="3" width="6.8515625" style="1" hidden="1" customWidth="1"/>
    <col min="4" max="4" width="9.00390625" style="1" customWidth="1"/>
    <col min="5" max="5" width="6.00390625" style="1" customWidth="1"/>
    <col min="6" max="6" width="9.8515625" style="1" customWidth="1"/>
    <col min="7" max="7" width="6.57421875" style="1" customWidth="1"/>
    <col min="8" max="8" width="10.7109375" style="1" customWidth="1"/>
    <col min="9" max="9" width="7.00390625" style="1" customWidth="1"/>
    <col min="10" max="10" width="11.28125" style="1" customWidth="1"/>
    <col min="11" max="11" width="7.00390625" style="1" customWidth="1"/>
    <col min="12" max="12" width="9.421875" style="1" customWidth="1"/>
    <col min="13" max="13" width="8.421875" style="1" customWidth="1"/>
    <col min="14" max="14" width="10.7109375" style="1" customWidth="1"/>
    <col min="15" max="15" width="6.57421875" style="1" bestFit="1" customWidth="1"/>
    <col min="16" max="16" width="11.57421875" style="1" bestFit="1" customWidth="1"/>
    <col min="17" max="17" width="8.00390625" style="1" bestFit="1" customWidth="1"/>
    <col min="18" max="18" width="10.57421875" style="1" customWidth="1"/>
    <col min="19" max="19" width="6.421875" style="1" customWidth="1"/>
    <col min="20" max="20" width="9.7109375" style="1" customWidth="1"/>
    <col min="21" max="21" width="8.140625" style="1" customWidth="1"/>
    <col min="22" max="16384" width="11.421875" style="1" customWidth="1"/>
  </cols>
  <sheetData>
    <row r="1" spans="8:10" ht="89.25" customHeight="1">
      <c r="H1" s="342" t="s">
        <v>0</v>
      </c>
      <c r="I1" s="342"/>
      <c r="J1" s="342"/>
    </row>
    <row r="2" ht="14.25"/>
    <row r="3" spans="1:11" ht="18">
      <c r="A3" s="2"/>
      <c r="B3" s="2"/>
      <c r="C3" s="2"/>
      <c r="D3" s="2"/>
      <c r="H3" s="343" t="s">
        <v>1</v>
      </c>
      <c r="I3" s="343"/>
      <c r="J3" s="343"/>
      <c r="K3" s="2"/>
    </row>
    <row r="5" spans="1:17" ht="15" customHeight="1">
      <c r="A5" s="344" t="s">
        <v>280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</row>
    <row r="6" spans="1:10" ht="15">
      <c r="A6" s="345" t="s">
        <v>2</v>
      </c>
      <c r="B6" s="345"/>
      <c r="C6" s="345"/>
      <c r="D6" s="345"/>
      <c r="E6" s="345"/>
      <c r="F6" s="345"/>
      <c r="G6" s="345"/>
      <c r="H6" s="345"/>
      <c r="I6" s="345"/>
      <c r="J6" s="345"/>
    </row>
    <row r="7" ht="15" thickBot="1"/>
    <row r="8" spans="1:21" ht="17.25" thickBot="1">
      <c r="A8" s="4"/>
      <c r="B8" s="6">
        <v>2002</v>
      </c>
      <c r="C8" s="7" t="s">
        <v>3</v>
      </c>
      <c r="D8" s="6">
        <v>2003</v>
      </c>
      <c r="E8" s="7" t="s">
        <v>3</v>
      </c>
      <c r="F8" s="6">
        <v>2004</v>
      </c>
      <c r="G8" s="7" t="s">
        <v>3</v>
      </c>
      <c r="H8" s="6">
        <v>2005</v>
      </c>
      <c r="I8" s="7" t="s">
        <v>3</v>
      </c>
      <c r="J8" s="6">
        <v>2006</v>
      </c>
      <c r="K8" s="7" t="s">
        <v>3</v>
      </c>
      <c r="L8" s="6">
        <v>2007</v>
      </c>
      <c r="M8" s="7" t="s">
        <v>3</v>
      </c>
      <c r="N8" s="6">
        <v>2008</v>
      </c>
      <c r="O8" s="7" t="s">
        <v>3</v>
      </c>
      <c r="P8" s="6">
        <v>2009</v>
      </c>
      <c r="Q8" s="7" t="s">
        <v>3</v>
      </c>
      <c r="R8" s="6">
        <v>2010</v>
      </c>
      <c r="S8" s="7" t="s">
        <v>3</v>
      </c>
      <c r="T8" s="238">
        <v>2011</v>
      </c>
      <c r="U8" s="7" t="s">
        <v>3</v>
      </c>
    </row>
    <row r="9" spans="1:21" s="13" customFormat="1" ht="16.5">
      <c r="A9" s="8" t="s">
        <v>4</v>
      </c>
      <c r="B9" s="9">
        <f>SUM(B10,B11,B12,B13,B14,B15)</f>
        <v>115357</v>
      </c>
      <c r="C9" s="10">
        <f>B9/$B$22*100</f>
        <v>63.33807356324363</v>
      </c>
      <c r="D9" s="9">
        <f>SUM(D10,D11,D12,D13,D14,D15)</f>
        <v>121780</v>
      </c>
      <c r="E9" s="10">
        <f>D9/$D$22*100</f>
        <v>63.03671534093556</v>
      </c>
      <c r="F9" s="9">
        <f>SUM(F10,F12,F11,F13,F14,F15)</f>
        <v>128562</v>
      </c>
      <c r="G9" s="10">
        <f>F9/$F$22*100</f>
        <v>62.72540983606557</v>
      </c>
      <c r="H9" s="9">
        <f>SUM(H10,H11,H12,H13,H14,H15)</f>
        <v>130356</v>
      </c>
      <c r="I9" s="10">
        <f aca="true" t="shared" si="0" ref="I9:I21">H9/$H$22*100</f>
        <v>62.317919102778006</v>
      </c>
      <c r="J9" s="9">
        <f>SUM(J10,J11,J12,J13,J14,J15)</f>
        <v>141329</v>
      </c>
      <c r="K9" s="10">
        <f>J9*100/J22</f>
        <v>62.38947233663095</v>
      </c>
      <c r="L9" s="9">
        <f>SUM(L10,L11,L12,L13,L14,L15)</f>
        <v>147205</v>
      </c>
      <c r="M9" s="10">
        <f>L9*100/L22</f>
        <v>62.17740232312566</v>
      </c>
      <c r="N9" s="11">
        <f>SUM(N10,N11,N12,N13,N14,N15)</f>
        <v>147526</v>
      </c>
      <c r="O9" s="12">
        <f>N9*100/N22</f>
        <v>61.52325586244574</v>
      </c>
      <c r="P9" s="11">
        <v>155724</v>
      </c>
      <c r="Q9" s="31">
        <f>P9*100/P22</f>
        <v>61.49289801333918</v>
      </c>
      <c r="R9" s="11">
        <f>SUM(R10,R11,R12,R13,R14,R15)</f>
        <v>165883</v>
      </c>
      <c r="S9" s="31">
        <f>R9*100/R22</f>
        <v>61.48688219551793</v>
      </c>
      <c r="T9" s="11">
        <f>SUM(T10,T11,T12,T13,T14,T15)</f>
        <v>168375</v>
      </c>
      <c r="U9" s="31">
        <f>T9*100/T22</f>
        <v>60.95706667535543</v>
      </c>
    </row>
    <row r="10" spans="1:21" ht="15">
      <c r="A10" s="14" t="s">
        <v>5</v>
      </c>
      <c r="B10" s="15">
        <v>43453</v>
      </c>
      <c r="C10" s="16">
        <f aca="true" t="shared" si="1" ref="C10:C21">B10/$B$22*100</f>
        <v>23.858364126525704</v>
      </c>
      <c r="D10" s="14">
        <v>46198</v>
      </c>
      <c r="E10" s="16">
        <f aca="true" t="shared" si="2" ref="E10:E21">D10/$D$22*100</f>
        <v>23.91336980884005</v>
      </c>
      <c r="F10" s="14">
        <v>48750</v>
      </c>
      <c r="G10" s="16">
        <f aca="true" t="shared" si="3" ref="G10:G21">F10/$F$22*100</f>
        <v>23.78512880562061</v>
      </c>
      <c r="H10" s="14">
        <v>50013</v>
      </c>
      <c r="I10" s="16">
        <f t="shared" si="0"/>
        <v>23.909187824781647</v>
      </c>
      <c r="J10" s="14">
        <v>54408</v>
      </c>
      <c r="K10" s="16">
        <f>J10*100/J22</f>
        <v>24.01832894092095</v>
      </c>
      <c r="L10" s="14">
        <v>57123</v>
      </c>
      <c r="M10" s="16">
        <f>L10*100/L22</f>
        <v>24.127983104540654</v>
      </c>
      <c r="N10" s="14">
        <v>57915</v>
      </c>
      <c r="O10" s="16">
        <f>N10*100/N22</f>
        <v>24.152484058901784</v>
      </c>
      <c r="P10" s="14">
        <v>61401</v>
      </c>
      <c r="Q10" s="32">
        <f>P10*100/P22</f>
        <v>24.246265385663346</v>
      </c>
      <c r="R10" s="14">
        <v>65600</v>
      </c>
      <c r="S10" s="32">
        <f>R10*100/R22</f>
        <v>24.315568635881775</v>
      </c>
      <c r="T10" s="14">
        <v>67616</v>
      </c>
      <c r="U10" s="32">
        <f>T10*100/T22</f>
        <v>24.479127069462997</v>
      </c>
    </row>
    <row r="11" spans="1:21" ht="15">
      <c r="A11" s="14" t="s">
        <v>6</v>
      </c>
      <c r="B11" s="14">
        <v>38747</v>
      </c>
      <c r="C11" s="16">
        <f t="shared" si="1"/>
        <v>21.27448127426165</v>
      </c>
      <c r="D11" s="14">
        <v>40409</v>
      </c>
      <c r="E11" s="16">
        <f t="shared" si="2"/>
        <v>20.916822386367752</v>
      </c>
      <c r="F11" s="14">
        <v>42128</v>
      </c>
      <c r="G11" s="16">
        <f t="shared" si="3"/>
        <v>20.55425448868072</v>
      </c>
      <c r="H11" s="14">
        <v>42280</v>
      </c>
      <c r="I11" s="16">
        <f t="shared" si="0"/>
        <v>20.212354012592087</v>
      </c>
      <c r="J11" s="14">
        <v>45894</v>
      </c>
      <c r="K11" s="16">
        <f>J11*100/J22</f>
        <v>20.259836575772425</v>
      </c>
      <c r="L11" s="14">
        <v>47285</v>
      </c>
      <c r="M11" s="16">
        <f>L11*100/L22</f>
        <v>19.972544878563887</v>
      </c>
      <c r="N11" s="14">
        <v>46659</v>
      </c>
      <c r="O11" s="16">
        <f>N11*100/N22</f>
        <v>19.45835713898469</v>
      </c>
      <c r="P11" s="14">
        <v>48961</v>
      </c>
      <c r="Q11" s="32">
        <f>P11*100/P22</f>
        <v>19.33390986380455</v>
      </c>
      <c r="R11" s="14">
        <v>52117</v>
      </c>
      <c r="S11" s="32">
        <f>R11*100/R22</f>
        <v>19.317903820064792</v>
      </c>
      <c r="T11" s="14">
        <v>52370</v>
      </c>
      <c r="U11" s="32">
        <f>T11*100/T22</f>
        <v>18.959593655758656</v>
      </c>
    </row>
    <row r="12" spans="1:21" ht="15">
      <c r="A12" s="14" t="s">
        <v>7</v>
      </c>
      <c r="B12" s="14">
        <v>24526</v>
      </c>
      <c r="C12" s="16">
        <f t="shared" si="1"/>
        <v>13.46627939537361</v>
      </c>
      <c r="D12" s="14">
        <v>25910</v>
      </c>
      <c r="E12" s="16">
        <f t="shared" si="2"/>
        <v>13.41173669308294</v>
      </c>
      <c r="F12" s="14">
        <v>27047</v>
      </c>
      <c r="G12" s="16">
        <f t="shared" si="3"/>
        <v>13.196233411397346</v>
      </c>
      <c r="H12" s="14">
        <v>27090</v>
      </c>
      <c r="I12" s="16">
        <f t="shared" si="0"/>
        <v>12.950630799458837</v>
      </c>
      <c r="J12" s="14">
        <v>28825</v>
      </c>
      <c r="K12" s="16">
        <f>J12*100/J22</f>
        <v>12.724752457764417</v>
      </c>
      <c r="L12" s="14">
        <v>29956</v>
      </c>
      <c r="M12" s="16">
        <f>L12*100/L22</f>
        <v>12.653009503695882</v>
      </c>
      <c r="N12" s="14">
        <v>30157</v>
      </c>
      <c r="O12" s="16">
        <f>N12*100/N22</f>
        <v>12.576473482937082</v>
      </c>
      <c r="P12" s="14">
        <v>31703</v>
      </c>
      <c r="Q12" s="32">
        <f>P12*100/P22</f>
        <v>12.519003786936452</v>
      </c>
      <c r="R12" s="14">
        <v>33503</v>
      </c>
      <c r="S12" s="32">
        <f>R12*100/R22</f>
        <v>12.418361219633338</v>
      </c>
      <c r="T12" s="14">
        <v>33747</v>
      </c>
      <c r="U12" s="32">
        <f>T12*100/T22</f>
        <v>12.217479608571459</v>
      </c>
    </row>
    <row r="13" spans="1:21" ht="15">
      <c r="A13" s="14" t="s">
        <v>8</v>
      </c>
      <c r="B13" s="14">
        <v>1128</v>
      </c>
      <c r="C13" s="16">
        <f t="shared" si="1"/>
        <v>0.6193412361567899</v>
      </c>
      <c r="D13" s="14">
        <v>1240</v>
      </c>
      <c r="E13" s="16">
        <f t="shared" si="2"/>
        <v>0.6418584909078674</v>
      </c>
      <c r="F13" s="14">
        <v>1381</v>
      </c>
      <c r="G13" s="16">
        <f t="shared" si="3"/>
        <v>0.6737900078064013</v>
      </c>
      <c r="H13" s="14">
        <v>1409</v>
      </c>
      <c r="I13" s="16">
        <f t="shared" si="0"/>
        <v>0.6735857805993909</v>
      </c>
      <c r="J13" s="14">
        <v>1536</v>
      </c>
      <c r="K13" s="16">
        <f>J13*100/J22</f>
        <v>0.6780648664397622</v>
      </c>
      <c r="L13" s="14">
        <v>1638</v>
      </c>
      <c r="M13" s="16">
        <f>L13*100/L22</f>
        <v>0.6918690601900739</v>
      </c>
      <c r="N13" s="14">
        <v>1645</v>
      </c>
      <c r="O13" s="16">
        <f>N13*100/N22</f>
        <v>0.686019792400819</v>
      </c>
      <c r="P13" s="14">
        <v>1724</v>
      </c>
      <c r="Q13" s="32">
        <f>P13*100/P22</f>
        <v>0.6807798166949008</v>
      </c>
      <c r="R13" s="14">
        <v>1876</v>
      </c>
      <c r="S13" s="32">
        <f>R13*100/R22</f>
        <v>0.6953659567212531</v>
      </c>
      <c r="T13" s="14">
        <v>1903</v>
      </c>
      <c r="U13" s="32">
        <f>T13*100/T22</f>
        <v>0.6889460898779591</v>
      </c>
    </row>
    <row r="14" spans="1:21" ht="15">
      <c r="A14" s="14" t="s">
        <v>9</v>
      </c>
      <c r="B14" s="14">
        <v>4217</v>
      </c>
      <c r="C14" s="16">
        <f t="shared" si="1"/>
        <v>2.3153918376535314</v>
      </c>
      <c r="D14" s="14">
        <v>4669</v>
      </c>
      <c r="E14" s="16">
        <f t="shared" si="2"/>
        <v>2.41680426939422</v>
      </c>
      <c r="F14" s="14">
        <v>5252</v>
      </c>
      <c r="G14" s="16">
        <f t="shared" si="3"/>
        <v>2.5624512099921937</v>
      </c>
      <c r="H14" s="14">
        <v>5362</v>
      </c>
      <c r="I14" s="16">
        <f t="shared" si="0"/>
        <v>2.5633548300737647</v>
      </c>
      <c r="J14" s="14">
        <v>6282</v>
      </c>
      <c r="K14" s="16">
        <f>J14*100/J22</f>
        <v>2.773179356103246</v>
      </c>
      <c r="L14" s="14">
        <v>6680</v>
      </c>
      <c r="M14" s="16">
        <f>L14*100/L22</f>
        <v>2.8215417106652585</v>
      </c>
      <c r="N14" s="14">
        <v>6605</v>
      </c>
      <c r="O14" s="16">
        <f>N14*100/N22</f>
        <v>2.7545050023145348</v>
      </c>
      <c r="P14" s="14">
        <v>7265</v>
      </c>
      <c r="Q14" s="32">
        <f>P14*100/P22</f>
        <v>2.8688314201209133</v>
      </c>
      <c r="R14" s="14">
        <v>7983</v>
      </c>
      <c r="S14" s="32">
        <f>R14*100/R22</f>
        <v>2.9590119576256737</v>
      </c>
      <c r="T14" s="14">
        <v>7891</v>
      </c>
      <c r="U14" s="32">
        <f>T14*100/T22</f>
        <v>2.856791169325789</v>
      </c>
    </row>
    <row r="15" spans="1:21" ht="15">
      <c r="A15" s="14" t="s">
        <v>10</v>
      </c>
      <c r="B15" s="14">
        <v>3286</v>
      </c>
      <c r="C15" s="16">
        <f t="shared" si="1"/>
        <v>1.804215693272351</v>
      </c>
      <c r="D15" s="14">
        <v>3354</v>
      </c>
      <c r="E15" s="16">
        <f t="shared" si="2"/>
        <v>1.7361236923427317</v>
      </c>
      <c r="F15" s="14">
        <v>4004</v>
      </c>
      <c r="G15" s="16">
        <f t="shared" si="3"/>
        <v>1.9535519125683058</v>
      </c>
      <c r="H15" s="14">
        <v>4202</v>
      </c>
      <c r="I15" s="16">
        <f t="shared" si="0"/>
        <v>2.0088058552722785</v>
      </c>
      <c r="J15" s="14">
        <v>4384</v>
      </c>
      <c r="K15" s="16">
        <f>J15*100/J22</f>
        <v>1.9353101396301544</v>
      </c>
      <c r="L15" s="14">
        <v>4523</v>
      </c>
      <c r="M15" s="16">
        <f>L15*100/L22</f>
        <v>1.910454065469905</v>
      </c>
      <c r="N15" s="14">
        <v>4545</v>
      </c>
      <c r="O15" s="16">
        <f>N15*100/N22</f>
        <v>1.8954163869068223</v>
      </c>
      <c r="P15" s="14">
        <v>4670</v>
      </c>
      <c r="Q15" s="32">
        <f>P15*100/P22</f>
        <v>1.844107740119018</v>
      </c>
      <c r="R15" s="14">
        <v>4804</v>
      </c>
      <c r="S15" s="32">
        <f>R15*100/R22</f>
        <v>1.7806706055910981</v>
      </c>
      <c r="T15" s="14">
        <v>4848</v>
      </c>
      <c r="U15" s="32">
        <f>T15*100/T22</f>
        <v>1.7551290823585632</v>
      </c>
    </row>
    <row r="16" spans="1:21" s="13" customFormat="1" ht="16.5">
      <c r="A16" s="9" t="s">
        <v>11</v>
      </c>
      <c r="B16" s="9">
        <f>SUM(B17,B18)</f>
        <v>36590</v>
      </c>
      <c r="C16" s="10">
        <f t="shared" si="1"/>
        <v>20.09015587852566</v>
      </c>
      <c r="D16" s="9">
        <f>SUM(D17,D18)</f>
        <v>39428</v>
      </c>
      <c r="E16" s="10">
        <f t="shared" si="2"/>
        <v>20.40902949960919</v>
      </c>
      <c r="F16" s="9">
        <f>SUM(F17,F18)</f>
        <v>42356</v>
      </c>
      <c r="G16" s="10">
        <f t="shared" si="3"/>
        <v>20.665495706479316</v>
      </c>
      <c r="H16" s="9">
        <f>SUM(H17,H18)</f>
        <v>43704</v>
      </c>
      <c r="I16" s="10">
        <f t="shared" si="0"/>
        <v>20.893110685107015</v>
      </c>
      <c r="J16" s="9">
        <f>SUM(J17,J18)</f>
        <v>47420</v>
      </c>
      <c r="K16" s="10">
        <f>J16*100/J22</f>
        <v>20.933486957404636</v>
      </c>
      <c r="L16" s="9">
        <f>SUM(L17,L18)</f>
        <v>50187</v>
      </c>
      <c r="M16" s="10">
        <f>L16*100/L22</f>
        <v>21.19831045406547</v>
      </c>
      <c r="N16" s="9">
        <f>SUM(N17,N18)</f>
        <v>52452</v>
      </c>
      <c r="O16" s="10">
        <f>N16*100/N22</f>
        <v>21.874231094837544</v>
      </c>
      <c r="P16" s="9">
        <f>SUM(P17,P18)</f>
        <v>55620</v>
      </c>
      <c r="Q16" s="31">
        <f>P16*100/P22</f>
        <v>21.963441649982823</v>
      </c>
      <c r="R16" s="9">
        <f>SUM(R17,R18)</f>
        <v>59721</v>
      </c>
      <c r="S16" s="31">
        <f>R16*100/R22</f>
        <v>22.136434062553285</v>
      </c>
      <c r="T16" s="9">
        <f>SUM(T17,T18)</f>
        <v>62730</v>
      </c>
      <c r="U16" s="31">
        <f>T16*100/T22</f>
        <v>22.71024078720146</v>
      </c>
    </row>
    <row r="17" spans="1:21" ht="15">
      <c r="A17" s="14" t="s">
        <v>12</v>
      </c>
      <c r="B17" s="14">
        <v>20649</v>
      </c>
      <c r="C17" s="16">
        <f t="shared" si="1"/>
        <v>11.337568426774428</v>
      </c>
      <c r="D17" s="14">
        <v>21356</v>
      </c>
      <c r="E17" s="16">
        <f t="shared" si="2"/>
        <v>11.054459622442272</v>
      </c>
      <c r="F17" s="14">
        <v>22155</v>
      </c>
      <c r="G17" s="16">
        <f t="shared" si="3"/>
        <v>10.809426229508198</v>
      </c>
      <c r="H17" s="14">
        <v>22157</v>
      </c>
      <c r="I17" s="16">
        <f t="shared" si="0"/>
        <v>10.592363478169414</v>
      </c>
      <c r="J17" s="14">
        <v>23069</v>
      </c>
      <c r="K17" s="16">
        <f>J17*100/J22</f>
        <v>10.18377500253833</v>
      </c>
      <c r="L17" s="14">
        <v>23955</v>
      </c>
      <c r="M17" s="16">
        <f>L17*100/L22</f>
        <v>10.118268215417107</v>
      </c>
      <c r="N17" s="14">
        <v>24835</v>
      </c>
      <c r="O17" s="16">
        <f>N17*100/N22</f>
        <v>10.35702221536434</v>
      </c>
      <c r="P17" s="14">
        <v>26194</v>
      </c>
      <c r="Q17" s="32">
        <f>P17*100/P22</f>
        <v>10.34358846781104</v>
      </c>
      <c r="R17" s="14">
        <v>27588</v>
      </c>
      <c r="S17" s="32">
        <f>R17*100/R22</f>
        <v>10.225882736687597</v>
      </c>
      <c r="T17" s="14">
        <v>28801</v>
      </c>
      <c r="U17" s="32">
        <f>T17*100/T22</f>
        <v>10.426871431726275</v>
      </c>
    </row>
    <row r="18" spans="1:21" ht="15">
      <c r="A18" s="14" t="s">
        <v>13</v>
      </c>
      <c r="B18" s="14">
        <v>15941</v>
      </c>
      <c r="C18" s="16">
        <f t="shared" si="1"/>
        <v>8.752587451751232</v>
      </c>
      <c r="D18" s="14">
        <v>18072</v>
      </c>
      <c r="E18" s="16">
        <f t="shared" si="2"/>
        <v>9.35456987716692</v>
      </c>
      <c r="F18" s="14">
        <v>20201</v>
      </c>
      <c r="G18" s="16">
        <f t="shared" si="3"/>
        <v>9.856069476971117</v>
      </c>
      <c r="H18" s="14">
        <v>21547</v>
      </c>
      <c r="I18" s="16">
        <f t="shared" si="0"/>
        <v>10.300747206937599</v>
      </c>
      <c r="J18" s="14">
        <v>24351</v>
      </c>
      <c r="K18" s="16">
        <f>J18*100/J22</f>
        <v>10.749711954866306</v>
      </c>
      <c r="L18" s="14">
        <v>26232</v>
      </c>
      <c r="M18" s="16">
        <f>L18*100/L22</f>
        <v>11.080042238648364</v>
      </c>
      <c r="N18" s="14">
        <v>27617</v>
      </c>
      <c r="O18" s="16">
        <f>N18*100/N22</f>
        <v>11.517208879473204</v>
      </c>
      <c r="P18" s="14">
        <v>29426</v>
      </c>
      <c r="Q18" s="32">
        <f>P18*100/P22</f>
        <v>11.619853182171783</v>
      </c>
      <c r="R18" s="14">
        <v>32133</v>
      </c>
      <c r="S18" s="32">
        <f>R18*100/R22</f>
        <v>11.910551325865686</v>
      </c>
      <c r="T18" s="14">
        <v>33929</v>
      </c>
      <c r="U18" s="32">
        <f>T18*100/T22</f>
        <v>12.283369355475184</v>
      </c>
    </row>
    <row r="19" spans="1:21" s="13" customFormat="1" ht="16.5">
      <c r="A19" s="9" t="s">
        <v>14</v>
      </c>
      <c r="B19" s="9">
        <f>SUM(B20,B21)</f>
        <v>30182</v>
      </c>
      <c r="C19" s="10">
        <f t="shared" si="1"/>
        <v>16.571770558230707</v>
      </c>
      <c r="D19" s="9">
        <f>SUM(D20,D21)</f>
        <v>31981</v>
      </c>
      <c r="E19" s="10">
        <f t="shared" si="2"/>
        <v>16.55425515945525</v>
      </c>
      <c r="F19" s="9">
        <f>SUM(F20,F21)</f>
        <v>34042</v>
      </c>
      <c r="G19" s="10">
        <f t="shared" si="3"/>
        <v>16.60909445745511</v>
      </c>
      <c r="H19" s="9">
        <f>SUM(H20,H21)</f>
        <v>35119</v>
      </c>
      <c r="I19" s="10">
        <f t="shared" si="0"/>
        <v>16.788970212114982</v>
      </c>
      <c r="J19" s="9">
        <f>SUM(J20,J21)</f>
        <v>37778</v>
      </c>
      <c r="K19" s="10">
        <f>J19*100/J22</f>
        <v>16.677040705964412</v>
      </c>
      <c r="L19" s="9">
        <f>SUM(L20,L21)</f>
        <v>39358</v>
      </c>
      <c r="M19" s="10">
        <f>L19*100/L22</f>
        <v>16.62428722280887</v>
      </c>
      <c r="N19" s="9">
        <f>SUM(N20,N21)</f>
        <v>39811</v>
      </c>
      <c r="O19" s="10">
        <f>N19*100/N22</f>
        <v>16.602513042716723</v>
      </c>
      <c r="P19" s="9">
        <f>SUM(P20,P21)</f>
        <v>41895</v>
      </c>
      <c r="Q19" s="31">
        <f>P19*100/P22</f>
        <v>16.543660336678</v>
      </c>
      <c r="R19" s="9">
        <f>SUM(R20,R21)</f>
        <v>44182</v>
      </c>
      <c r="S19" s="31">
        <f>R19*100/R22</f>
        <v>16.376683741928787</v>
      </c>
      <c r="T19" s="9">
        <f>SUM(T20,T21)</f>
        <v>45114</v>
      </c>
      <c r="U19" s="31">
        <f>T19*100/T22</f>
        <v>16.332692537443116</v>
      </c>
    </row>
    <row r="20" spans="1:21" ht="15">
      <c r="A20" s="14" t="s">
        <v>15</v>
      </c>
      <c r="B20" s="14">
        <v>10922</v>
      </c>
      <c r="C20" s="16">
        <f t="shared" si="1"/>
        <v>5.9968483876812595</v>
      </c>
      <c r="D20" s="14">
        <v>11778</v>
      </c>
      <c r="E20" s="16">
        <f t="shared" si="2"/>
        <v>6.096620407994243</v>
      </c>
      <c r="F20" s="14">
        <v>12704</v>
      </c>
      <c r="G20" s="16">
        <f t="shared" si="3"/>
        <v>6.1982825917252145</v>
      </c>
      <c r="H20" s="14">
        <v>13399</v>
      </c>
      <c r="I20" s="16">
        <f t="shared" si="0"/>
        <v>6.405518718418198</v>
      </c>
      <c r="J20" s="14">
        <v>14668</v>
      </c>
      <c r="K20" s="16">
        <f>J20*100/J22</f>
        <v>6.475166315715125</v>
      </c>
      <c r="L20" s="14">
        <v>15652</v>
      </c>
      <c r="M20" s="16">
        <f>L20*100/L22</f>
        <v>6.611193241816262</v>
      </c>
      <c r="N20" s="14">
        <v>16208</v>
      </c>
      <c r="O20" s="16">
        <f>N20*100/N22</f>
        <v>6.759275863363206</v>
      </c>
      <c r="P20" s="14">
        <v>17382</v>
      </c>
      <c r="Q20" s="32">
        <f>P20*100/P22</f>
        <v>6.863871678532927</v>
      </c>
      <c r="R20" s="14">
        <v>18512</v>
      </c>
      <c r="S20" s="32">
        <f>R20*100/R22</f>
        <v>6.8617348565159055</v>
      </c>
      <c r="T20" s="14">
        <v>19290</v>
      </c>
      <c r="U20" s="32">
        <f>T20*100/T22</f>
        <v>6.983589108642056</v>
      </c>
    </row>
    <row r="21" spans="1:21" ht="15">
      <c r="A21" s="14" t="s">
        <v>16</v>
      </c>
      <c r="B21" s="14">
        <v>19260</v>
      </c>
      <c r="C21" s="16">
        <f t="shared" si="1"/>
        <v>10.574922170549446</v>
      </c>
      <c r="D21" s="14">
        <v>20203</v>
      </c>
      <c r="E21" s="16">
        <f t="shared" si="2"/>
        <v>10.457634751461004</v>
      </c>
      <c r="F21" s="14">
        <v>21338</v>
      </c>
      <c r="G21" s="16">
        <f t="shared" si="3"/>
        <v>10.410811865729897</v>
      </c>
      <c r="H21" s="14">
        <v>21720</v>
      </c>
      <c r="I21" s="16">
        <f t="shared" si="0"/>
        <v>10.383451493696786</v>
      </c>
      <c r="J21" s="14">
        <v>23110</v>
      </c>
      <c r="K21" s="16">
        <f>J21*100/J22</f>
        <v>10.201874390249285</v>
      </c>
      <c r="L21" s="14">
        <v>23706</v>
      </c>
      <c r="M21" s="16">
        <f>L21*100/L22</f>
        <v>10.013093980992608</v>
      </c>
      <c r="N21" s="14">
        <v>23603</v>
      </c>
      <c r="O21" s="16">
        <f>N21*100/N22</f>
        <v>9.843237179353515</v>
      </c>
      <c r="P21" s="14">
        <v>24513</v>
      </c>
      <c r="Q21" s="32">
        <f>P21*100/P22</f>
        <v>9.679788658145073</v>
      </c>
      <c r="R21" s="14">
        <v>25670</v>
      </c>
      <c r="S21" s="32">
        <f>R21*100/R22</f>
        <v>9.514948885412883</v>
      </c>
      <c r="T21" s="14">
        <v>25824</v>
      </c>
      <c r="U21" s="32">
        <f>T21*100/T22</f>
        <v>9.34910342880106</v>
      </c>
    </row>
    <row r="22" spans="1:21" s="13" customFormat="1" ht="17.25" thickBot="1">
      <c r="A22" s="17" t="s">
        <v>17</v>
      </c>
      <c r="B22" s="18">
        <f>SUM(B9,B16,B19)</f>
        <v>182129</v>
      </c>
      <c r="C22" s="19">
        <f aca="true" t="shared" si="4" ref="C22:O22">SUM(C9,C16,C19)</f>
        <v>100</v>
      </c>
      <c r="D22" s="18">
        <f t="shared" si="4"/>
        <v>193189</v>
      </c>
      <c r="E22" s="19">
        <f t="shared" si="4"/>
        <v>100</v>
      </c>
      <c r="F22" s="18">
        <f t="shared" si="4"/>
        <v>204960</v>
      </c>
      <c r="G22" s="19">
        <f t="shared" si="4"/>
        <v>100</v>
      </c>
      <c r="H22" s="18">
        <f t="shared" si="4"/>
        <v>209179</v>
      </c>
      <c r="I22" s="19">
        <f t="shared" si="4"/>
        <v>100</v>
      </c>
      <c r="J22" s="18">
        <f t="shared" si="4"/>
        <v>226527</v>
      </c>
      <c r="K22" s="19">
        <f t="shared" si="4"/>
        <v>100</v>
      </c>
      <c r="L22" s="18">
        <f t="shared" si="4"/>
        <v>236750</v>
      </c>
      <c r="M22" s="19">
        <f t="shared" si="4"/>
        <v>100</v>
      </c>
      <c r="N22" s="19">
        <f t="shared" si="4"/>
        <v>239789</v>
      </c>
      <c r="O22" s="19">
        <f t="shared" si="4"/>
        <v>100</v>
      </c>
      <c r="P22" s="19">
        <f aca="true" t="shared" si="5" ref="P22:U22">SUM(P9,P16,P19)</f>
        <v>253239</v>
      </c>
      <c r="Q22" s="19">
        <f t="shared" si="5"/>
        <v>100</v>
      </c>
      <c r="R22" s="19">
        <f t="shared" si="5"/>
        <v>269786</v>
      </c>
      <c r="S22" s="19">
        <f t="shared" si="5"/>
        <v>100</v>
      </c>
      <c r="T22" s="19">
        <f t="shared" si="5"/>
        <v>276219</v>
      </c>
      <c r="U22" s="19">
        <f t="shared" si="5"/>
        <v>100</v>
      </c>
    </row>
    <row r="23" spans="1:1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4" ht="15">
      <c r="A24" s="341" t="s">
        <v>281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</row>
    <row r="25" spans="1:13" ht="15">
      <c r="A25" s="341" t="s">
        <v>282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</row>
    <row r="27" spans="1:8" ht="14.25">
      <c r="A27" s="22"/>
      <c r="B27" s="23"/>
      <c r="C27" s="23"/>
      <c r="D27" s="23"/>
      <c r="E27" s="23"/>
      <c r="F27" s="23"/>
      <c r="G27" s="23"/>
      <c r="H27" s="22"/>
    </row>
    <row r="28" spans="1:8" s="25" customFormat="1" ht="12.75">
      <c r="A28" s="24"/>
      <c r="B28" s="24"/>
      <c r="C28" s="24"/>
      <c r="D28" s="24"/>
      <c r="E28" s="24"/>
      <c r="F28" s="24"/>
      <c r="G28" s="24"/>
      <c r="H28" s="24"/>
    </row>
    <row r="29" spans="1:13" s="25" customFormat="1" ht="12.75">
      <c r="A29" s="24"/>
      <c r="B29" s="24"/>
      <c r="C29" s="24"/>
      <c r="D29" s="24"/>
      <c r="E29" s="24"/>
      <c r="F29" s="24"/>
      <c r="G29" s="24"/>
      <c r="H29" s="24"/>
      <c r="M29" s="26"/>
    </row>
    <row r="30" spans="1:8" ht="14.25">
      <c r="A30" s="24"/>
      <c r="B30" s="24"/>
      <c r="C30" s="24"/>
      <c r="D30" s="24"/>
      <c r="E30" s="24"/>
      <c r="F30" s="24"/>
      <c r="G30" s="24"/>
      <c r="H30" s="22"/>
    </row>
    <row r="31" spans="1:8" ht="14.25">
      <c r="A31" s="24"/>
      <c r="B31" s="24"/>
      <c r="C31" s="24"/>
      <c r="D31" s="24"/>
      <c r="E31" s="24"/>
      <c r="F31" s="24"/>
      <c r="G31" s="24"/>
      <c r="H31" s="22"/>
    </row>
    <row r="32" spans="1:8" ht="14.25">
      <c r="A32" s="24"/>
      <c r="B32" s="24"/>
      <c r="C32" s="24"/>
      <c r="D32" s="24"/>
      <c r="E32" s="24"/>
      <c r="F32" s="24"/>
      <c r="G32" s="24"/>
      <c r="H32" s="22"/>
    </row>
    <row r="33" spans="1:8" ht="14.25">
      <c r="A33" s="24"/>
      <c r="B33" s="24"/>
      <c r="C33" s="24"/>
      <c r="D33" s="24"/>
      <c r="E33" s="24"/>
      <c r="F33" s="24"/>
      <c r="G33" s="24"/>
      <c r="H33" s="22"/>
    </row>
    <row r="34" spans="1:8" ht="14.25">
      <c r="A34" s="24"/>
      <c r="B34" s="24"/>
      <c r="C34" s="24"/>
      <c r="D34" s="24"/>
      <c r="E34" s="24"/>
      <c r="F34" s="24"/>
      <c r="G34" s="24"/>
      <c r="H34" s="22"/>
    </row>
    <row r="35" spans="1:8" ht="14.25">
      <c r="A35" s="24"/>
      <c r="B35" s="24"/>
      <c r="C35" s="24"/>
      <c r="D35" s="24"/>
      <c r="E35" s="24"/>
      <c r="F35" s="24"/>
      <c r="G35" s="24"/>
      <c r="H35" s="22"/>
    </row>
    <row r="36" spans="1:8" ht="14.25">
      <c r="A36" s="24"/>
      <c r="B36" s="24"/>
      <c r="C36" s="24"/>
      <c r="D36" s="24"/>
      <c r="E36" s="24"/>
      <c r="F36" s="24"/>
      <c r="G36" s="24"/>
      <c r="H36" s="22"/>
    </row>
    <row r="37" spans="1:8" s="25" customFormat="1" ht="12.75">
      <c r="A37" s="24"/>
      <c r="B37" s="24"/>
      <c r="C37" s="24"/>
      <c r="D37" s="24"/>
      <c r="E37" s="24"/>
      <c r="F37" s="24"/>
      <c r="G37" s="24"/>
      <c r="H37" s="24"/>
    </row>
    <row r="38" spans="1:8" s="25" customFormat="1" ht="12.75">
      <c r="A38" s="24"/>
      <c r="B38" s="24"/>
      <c r="C38" s="24"/>
      <c r="D38" s="24"/>
      <c r="E38" s="24"/>
      <c r="F38" s="24"/>
      <c r="G38" s="24"/>
      <c r="H38" s="24"/>
    </row>
    <row r="39" spans="1:8" s="25" customFormat="1" ht="12.75">
      <c r="A39" s="24"/>
      <c r="B39" s="24"/>
      <c r="C39" s="24"/>
      <c r="D39" s="24"/>
      <c r="E39" s="24"/>
      <c r="F39" s="24"/>
      <c r="G39" s="24"/>
      <c r="H39" s="24"/>
    </row>
  </sheetData>
  <sheetProtection/>
  <mergeCells count="6">
    <mergeCell ref="A24:N24"/>
    <mergeCell ref="H1:J1"/>
    <mergeCell ref="H3:J3"/>
    <mergeCell ref="A5:Q5"/>
    <mergeCell ref="A6:J6"/>
    <mergeCell ref="A25:M25"/>
  </mergeCells>
  <hyperlinks>
    <hyperlink ref="D1" location="íNDICE!A1" display="Volver al índice"/>
    <hyperlink ref="H1" location="íNDICE!A1" display="Volver al índice"/>
  </hyperlinks>
  <printOptions/>
  <pageMargins left="0.75" right="0.75" top="1" bottom="1" header="0" footer="0"/>
  <pageSetup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" sqref="C1:E1"/>
    </sheetView>
  </sheetViews>
  <sheetFormatPr defaultColWidth="11.421875" defaultRowHeight="12.75"/>
  <cols>
    <col min="1" max="1" width="23.00390625" style="33" customWidth="1"/>
    <col min="2" max="2" width="32.7109375" style="33" customWidth="1"/>
    <col min="3" max="3" width="30.28125" style="33" customWidth="1"/>
    <col min="4" max="4" width="27.7109375" style="33" customWidth="1"/>
    <col min="5" max="16384" width="11.421875" style="33" customWidth="1"/>
  </cols>
  <sheetData>
    <row r="1" spans="3:5" ht="113.25" customHeight="1">
      <c r="C1" s="342" t="s">
        <v>0</v>
      </c>
      <c r="D1" s="342"/>
      <c r="E1" s="342"/>
    </row>
    <row r="5" spans="1:6" ht="18">
      <c r="A5" s="344" t="s">
        <v>44</v>
      </c>
      <c r="B5" s="344"/>
      <c r="C5" s="344"/>
      <c r="D5" s="344"/>
      <c r="E5" s="344"/>
      <c r="F5" s="344"/>
    </row>
    <row r="6" spans="1:6" ht="19.5">
      <c r="A6" s="34"/>
      <c r="B6" s="34"/>
      <c r="C6" s="34"/>
      <c r="D6" s="35"/>
      <c r="E6" s="35"/>
      <c r="F6" s="35"/>
    </row>
    <row r="7" spans="1:6" ht="19.5">
      <c r="A7" s="34"/>
      <c r="B7" s="34"/>
      <c r="C7" s="34"/>
      <c r="D7" s="35"/>
      <c r="E7" s="35"/>
      <c r="F7" s="35"/>
    </row>
    <row r="8" spans="1:6" ht="19.5">
      <c r="A8" s="34"/>
      <c r="B8" s="34"/>
      <c r="C8" s="34"/>
      <c r="D8" s="34"/>
      <c r="E8" s="36"/>
      <c r="F8" s="36"/>
    </row>
    <row r="9" spans="1:6" ht="19.5">
      <c r="A9" s="34"/>
      <c r="B9" s="34"/>
      <c r="C9" s="34"/>
      <c r="D9" s="34"/>
      <c r="E9" s="36"/>
      <c r="F9" s="36"/>
    </row>
    <row r="10" spans="1:6" ht="19.5">
      <c r="A10" s="37"/>
      <c r="B10" s="37"/>
      <c r="C10" s="38" t="s">
        <v>45</v>
      </c>
      <c r="D10" s="39" t="s">
        <v>3</v>
      </c>
      <c r="E10" s="36"/>
      <c r="F10" s="40"/>
    </row>
    <row r="11" spans="1:6" ht="19.5">
      <c r="A11" s="37"/>
      <c r="B11" s="42" t="s">
        <v>46</v>
      </c>
      <c r="C11" s="43">
        <v>140333</v>
      </c>
      <c r="D11" s="44">
        <f>C11/C13*100</f>
        <v>50.80497721011227</v>
      </c>
      <c r="E11" s="36"/>
      <c r="F11" s="28"/>
    </row>
    <row r="12" spans="1:8" ht="19.5">
      <c r="A12" s="37"/>
      <c r="B12" s="30" t="s">
        <v>47</v>
      </c>
      <c r="C12" s="45">
        <v>135886</v>
      </c>
      <c r="D12" s="46">
        <f>C12/C13*100</f>
        <v>49.19502278988773</v>
      </c>
      <c r="E12" s="36"/>
      <c r="F12" s="47"/>
      <c r="G12" s="41"/>
      <c r="H12" s="41"/>
    </row>
    <row r="13" spans="1:8" ht="19.5">
      <c r="A13" s="37"/>
      <c r="B13" s="49" t="s">
        <v>17</v>
      </c>
      <c r="C13" s="49">
        <f>SUM(C11:C12)</f>
        <v>276219</v>
      </c>
      <c r="D13" s="50">
        <f>SUM(D11:D12)</f>
        <v>100</v>
      </c>
      <c r="E13" s="36"/>
      <c r="F13" s="47"/>
      <c r="G13" s="29"/>
      <c r="H13" s="41"/>
    </row>
    <row r="14" spans="1:8" ht="19.5">
      <c r="A14" s="37"/>
      <c r="B14" s="51"/>
      <c r="C14" s="51"/>
      <c r="D14" s="51"/>
      <c r="E14" s="52"/>
      <c r="F14" s="53"/>
      <c r="G14" s="48"/>
      <c r="H14" s="41"/>
    </row>
    <row r="15" spans="1:8" ht="16.5">
      <c r="A15" s="54"/>
      <c r="B15" s="346" t="s">
        <v>283</v>
      </c>
      <c r="C15" s="346"/>
      <c r="D15" s="346"/>
      <c r="E15" s="346"/>
      <c r="F15" s="55"/>
      <c r="G15" s="48"/>
      <c r="H15" s="41"/>
    </row>
    <row r="16" spans="1:8" ht="19.5">
      <c r="A16" s="37"/>
      <c r="B16" s="347" t="s">
        <v>282</v>
      </c>
      <c r="C16" s="347"/>
      <c r="D16" s="347"/>
      <c r="E16" s="347"/>
      <c r="F16" s="347"/>
      <c r="G16" s="41"/>
      <c r="H16" s="41"/>
    </row>
    <row r="17" spans="1:2" ht="15">
      <c r="A17" s="54"/>
      <c r="B17" s="56"/>
    </row>
    <row r="18" spans="1:2" ht="19.5">
      <c r="A18" s="37"/>
      <c r="B18" s="56"/>
    </row>
  </sheetData>
  <sheetProtection/>
  <mergeCells count="4">
    <mergeCell ref="C1:E1"/>
    <mergeCell ref="A5:F5"/>
    <mergeCell ref="B15:E15"/>
    <mergeCell ref="B16:F16"/>
  </mergeCells>
  <hyperlinks>
    <hyperlink ref="B1" location="íNDICE!A1" display="Volver al índice"/>
    <hyperlink ref="C1" location="íNDICE!A1" display="Volver al í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K27"/>
  <sheetViews>
    <sheetView zoomScalePageLayoutView="0" workbookViewId="0" topLeftCell="A22">
      <selection activeCell="E9" sqref="E9:G9"/>
    </sheetView>
  </sheetViews>
  <sheetFormatPr defaultColWidth="9.140625" defaultRowHeight="12.75"/>
  <cols>
    <col min="1" max="1" width="23.28125" style="25" customWidth="1"/>
    <col min="2" max="2" width="12.421875" style="25" customWidth="1"/>
    <col min="3" max="3" width="21.00390625" style="25" hidden="1" customWidth="1"/>
    <col min="4" max="4" width="20.7109375" style="25" bestFit="1" customWidth="1"/>
    <col min="5" max="5" width="11.8515625" style="25" customWidth="1"/>
    <col min="6" max="6" width="0.13671875" style="25" hidden="1" customWidth="1"/>
    <col min="7" max="7" width="20.8515625" style="25" customWidth="1"/>
    <col min="8" max="8" width="11.57421875" style="25" customWidth="1"/>
    <col min="9" max="9" width="16.00390625" style="25" hidden="1" customWidth="1"/>
    <col min="10" max="10" width="23.8515625" style="25" customWidth="1"/>
    <col min="11" max="11" width="15.140625" style="25" hidden="1" customWidth="1"/>
    <col min="12" max="16384" width="9.140625" style="2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5:7" ht="12.75">
      <c r="E9" s="342" t="s">
        <v>0</v>
      </c>
      <c r="F9" s="342"/>
      <c r="G9" s="342"/>
    </row>
    <row r="11" spans="1:10" ht="18">
      <c r="A11" s="57"/>
      <c r="B11" s="57"/>
      <c r="C11" s="57"/>
      <c r="D11" s="348" t="s">
        <v>23</v>
      </c>
      <c r="E11" s="348"/>
      <c r="F11" s="349"/>
      <c r="G11" s="349"/>
      <c r="H11" s="349"/>
      <c r="I11" s="57"/>
      <c r="J11" s="57"/>
    </row>
    <row r="12" spans="1:10" ht="16.5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8">
      <c r="A13" s="348" t="s">
        <v>24</v>
      </c>
      <c r="B13" s="348"/>
      <c r="C13" s="348"/>
      <c r="D13" s="348"/>
      <c r="E13" s="348"/>
      <c r="F13" s="348"/>
      <c r="G13" s="348"/>
      <c r="H13" s="348"/>
      <c r="I13" s="348"/>
      <c r="J13" s="347"/>
    </row>
    <row r="14" spans="1:10" ht="16.5">
      <c r="A14" s="57"/>
      <c r="B14" s="347" t="s">
        <v>48</v>
      </c>
      <c r="C14" s="347"/>
      <c r="D14" s="347"/>
      <c r="E14" s="347"/>
      <c r="F14" s="347"/>
      <c r="G14" s="347"/>
      <c r="H14" s="347"/>
      <c r="I14" s="57"/>
      <c r="J14" s="57"/>
    </row>
    <row r="15" spans="1:10" ht="16.5">
      <c r="A15" s="57"/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6.5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7.25" thickBot="1">
      <c r="A17" s="57"/>
      <c r="B17" s="57"/>
      <c r="C17" s="57" t="s">
        <v>284</v>
      </c>
      <c r="D17" s="57"/>
      <c r="E17" s="57"/>
      <c r="F17" s="57" t="s">
        <v>284</v>
      </c>
      <c r="G17" s="57"/>
      <c r="H17" s="57"/>
      <c r="I17" s="57" t="s">
        <v>284</v>
      </c>
      <c r="J17" s="57"/>
    </row>
    <row r="18" spans="1:11" ht="18.75" thickBot="1">
      <c r="A18" s="57"/>
      <c r="B18" s="59" t="s">
        <v>46</v>
      </c>
      <c r="C18" s="239"/>
      <c r="D18" s="60" t="s">
        <v>49</v>
      </c>
      <c r="E18" s="59" t="s">
        <v>47</v>
      </c>
      <c r="F18" s="240"/>
      <c r="G18" s="60" t="s">
        <v>49</v>
      </c>
      <c r="H18" s="59" t="s">
        <v>17</v>
      </c>
      <c r="I18" s="239"/>
      <c r="J18" s="60" t="s">
        <v>49</v>
      </c>
      <c r="K18" s="60" t="s">
        <v>3</v>
      </c>
    </row>
    <row r="19" spans="1:10" ht="18">
      <c r="A19" s="61" t="s">
        <v>50</v>
      </c>
      <c r="B19" s="246">
        <v>2727</v>
      </c>
      <c r="C19" s="241">
        <v>225235</v>
      </c>
      <c r="D19" s="242">
        <f aca="true" t="shared" si="0" ref="D19:D24">B19/C19*1000</f>
        <v>12.107354540812928</v>
      </c>
      <c r="E19" s="25">
        <v>1601</v>
      </c>
      <c r="F19" s="241">
        <v>213300</v>
      </c>
      <c r="G19" s="242">
        <f aca="true" t="shared" si="1" ref="G19:G24">E19/F19*1000</f>
        <v>7.505860290670417</v>
      </c>
      <c r="H19" s="63">
        <f>B19+E19</f>
        <v>4328</v>
      </c>
      <c r="I19" s="241">
        <f aca="true" t="shared" si="2" ref="I19:I24">SUM(C19+F19)</f>
        <v>438535</v>
      </c>
      <c r="J19" s="242">
        <f aca="true" t="shared" si="3" ref="J19:J24">H19/I19*1000</f>
        <v>9.869223665157856</v>
      </c>
    </row>
    <row r="20" spans="1:10" ht="18">
      <c r="A20" s="63" t="s">
        <v>51</v>
      </c>
      <c r="B20" s="247">
        <v>8291</v>
      </c>
      <c r="C20" s="241">
        <v>376000</v>
      </c>
      <c r="D20" s="242">
        <f t="shared" si="0"/>
        <v>22.050531914893618</v>
      </c>
      <c r="E20" s="24">
        <v>5049</v>
      </c>
      <c r="F20" s="241">
        <v>357625</v>
      </c>
      <c r="G20" s="242">
        <f t="shared" si="1"/>
        <v>14.118140510311079</v>
      </c>
      <c r="H20" s="63">
        <f>B20+E20</f>
        <v>13340</v>
      </c>
      <c r="I20" s="241">
        <f t="shared" si="2"/>
        <v>733625</v>
      </c>
      <c r="J20" s="242">
        <f t="shared" si="3"/>
        <v>18.183676946668935</v>
      </c>
    </row>
    <row r="21" spans="1:10" ht="18">
      <c r="A21" s="63" t="s">
        <v>52</v>
      </c>
      <c r="B21" s="247">
        <v>33521</v>
      </c>
      <c r="C21" s="241">
        <v>1371019</v>
      </c>
      <c r="D21" s="242">
        <f t="shared" si="0"/>
        <v>24.449697633657888</v>
      </c>
      <c r="E21" s="24">
        <v>25558</v>
      </c>
      <c r="F21" s="241">
        <v>1367726</v>
      </c>
      <c r="G21" s="242">
        <f t="shared" si="1"/>
        <v>18.68649130015807</v>
      </c>
      <c r="H21" s="63">
        <f>B21+E21</f>
        <v>59079</v>
      </c>
      <c r="I21" s="241">
        <f t="shared" si="2"/>
        <v>2738745</v>
      </c>
      <c r="J21" s="242">
        <f t="shared" si="3"/>
        <v>21.571559236073455</v>
      </c>
    </row>
    <row r="22" spans="1:10" ht="18">
      <c r="A22" s="63" t="s">
        <v>53</v>
      </c>
      <c r="B22" s="247">
        <v>50869</v>
      </c>
      <c r="C22" s="241">
        <v>763032</v>
      </c>
      <c r="D22" s="242">
        <f t="shared" si="0"/>
        <v>66.66692877887166</v>
      </c>
      <c r="E22" s="24">
        <v>46838</v>
      </c>
      <c r="F22" s="241">
        <v>841541</v>
      </c>
      <c r="G22" s="242">
        <f t="shared" si="1"/>
        <v>55.657418949284704</v>
      </c>
      <c r="H22" s="63">
        <f>B22+E22</f>
        <v>97707</v>
      </c>
      <c r="I22" s="241">
        <f t="shared" si="2"/>
        <v>1604573</v>
      </c>
      <c r="J22" s="242">
        <f t="shared" si="3"/>
        <v>60.89283566406763</v>
      </c>
    </row>
    <row r="23" spans="1:10" ht="18.75" thickBot="1">
      <c r="A23" s="63" t="s">
        <v>54</v>
      </c>
      <c r="B23" s="248">
        <v>44925</v>
      </c>
      <c r="C23" s="241">
        <v>397558</v>
      </c>
      <c r="D23" s="242">
        <f t="shared" si="0"/>
        <v>113.00237952701241</v>
      </c>
      <c r="E23" s="24">
        <v>56840</v>
      </c>
      <c r="F23" s="241">
        <v>576644</v>
      </c>
      <c r="G23" s="242">
        <f t="shared" si="1"/>
        <v>98.57034842988048</v>
      </c>
      <c r="H23" s="63">
        <f>B23+E23</f>
        <v>101765</v>
      </c>
      <c r="I23" s="241">
        <f t="shared" si="2"/>
        <v>974202</v>
      </c>
      <c r="J23" s="242">
        <f t="shared" si="3"/>
        <v>104.45985534827479</v>
      </c>
    </row>
    <row r="24" spans="1:11" ht="18.75" thickBot="1">
      <c r="A24" s="64" t="s">
        <v>17</v>
      </c>
      <c r="B24" s="65">
        <f>SUM(B19:B23)</f>
        <v>140333</v>
      </c>
      <c r="C24" s="243">
        <f>SUM(C19:C23)</f>
        <v>3132844</v>
      </c>
      <c r="D24" s="244">
        <f t="shared" si="0"/>
        <v>44.79412316732017</v>
      </c>
      <c r="E24" s="65">
        <f>SUM(E19:E23)</f>
        <v>135886</v>
      </c>
      <c r="F24" s="243">
        <f>SUM(F19:F23)</f>
        <v>3356836</v>
      </c>
      <c r="G24" s="244">
        <f t="shared" si="1"/>
        <v>40.480380930137784</v>
      </c>
      <c r="H24" s="65">
        <f>SUM(B24,E24)</f>
        <v>276219</v>
      </c>
      <c r="I24" s="245">
        <f t="shared" si="2"/>
        <v>6489680</v>
      </c>
      <c r="J24" s="244">
        <f t="shared" si="3"/>
        <v>42.56280741115125</v>
      </c>
      <c r="K24" s="244">
        <f>(H24/I24)*100</f>
        <v>4.256280741115124</v>
      </c>
    </row>
    <row r="25" spans="1:10" ht="15">
      <c r="A25" s="4"/>
      <c r="B25" s="4"/>
      <c r="C25" s="4"/>
      <c r="D25" s="4"/>
      <c r="E25" s="4"/>
      <c r="F25" s="4"/>
      <c r="G25" s="4"/>
      <c r="H25" s="4"/>
      <c r="I25" s="113">
        <f>H24/I24*100</f>
        <v>4.256280741115124</v>
      </c>
      <c r="J25" s="4"/>
    </row>
    <row r="26" spans="1:11" ht="14.25">
      <c r="A26" s="350" t="s">
        <v>303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</row>
    <row r="27" spans="1:10" ht="14.25">
      <c r="A27" s="319" t="s">
        <v>282</v>
      </c>
      <c r="B27" s="319"/>
      <c r="C27" s="319"/>
      <c r="D27" s="319"/>
      <c r="E27" s="319"/>
      <c r="F27" s="319"/>
      <c r="G27" s="319"/>
      <c r="H27" s="1"/>
      <c r="I27" s="1"/>
      <c r="J27" s="1"/>
    </row>
  </sheetData>
  <sheetProtection/>
  <mergeCells count="5">
    <mergeCell ref="D11:H11"/>
    <mergeCell ref="A13:J13"/>
    <mergeCell ref="B14:H14"/>
    <mergeCell ref="A26:K26"/>
    <mergeCell ref="E9:G9"/>
  </mergeCells>
  <hyperlinks>
    <hyperlink ref="B1" location="íNDICE!A1" display="Volver al índice"/>
    <hyperlink ref="D1" location="íNDICE!A1" display="Volver al índice"/>
    <hyperlink ref="E9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9" r:id="rId2"/>
  <rowBreaks count="1" manualBreakCount="1">
    <brk id="2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K31"/>
  <sheetViews>
    <sheetView zoomScalePageLayoutView="0" workbookViewId="0" topLeftCell="A1">
      <selection activeCell="E5" sqref="E5:G5"/>
    </sheetView>
  </sheetViews>
  <sheetFormatPr defaultColWidth="9.140625" defaultRowHeight="12.75"/>
  <cols>
    <col min="1" max="1" width="21.421875" style="25" customWidth="1"/>
    <col min="2" max="2" width="10.28125" style="25" customWidth="1"/>
    <col min="3" max="3" width="13.57421875" style="25" hidden="1" customWidth="1"/>
    <col min="4" max="4" width="22.00390625" style="25" customWidth="1"/>
    <col min="5" max="5" width="16.140625" style="25" customWidth="1"/>
    <col min="6" max="6" width="14.7109375" style="25" hidden="1" customWidth="1"/>
    <col min="7" max="7" width="21.28125" style="25" customWidth="1"/>
    <col min="8" max="8" width="10.7109375" style="25" customWidth="1"/>
    <col min="9" max="9" width="19.00390625" style="25" hidden="1" customWidth="1"/>
    <col min="10" max="10" width="22.28125" style="25" customWidth="1"/>
    <col min="11" max="16384" width="9.140625" style="25" customWidth="1"/>
  </cols>
  <sheetData>
    <row r="1" ht="18.75" customHeight="1"/>
    <row r="2" ht="12.75"/>
    <row r="3" ht="12.75"/>
    <row r="4" ht="12.75"/>
    <row r="5" spans="5:7" ht="12.75">
      <c r="E5" s="342" t="s">
        <v>0</v>
      </c>
      <c r="F5" s="342"/>
      <c r="G5" s="342"/>
    </row>
    <row r="6" ht="12.75"/>
    <row r="7" spans="1:10" ht="18">
      <c r="A7" s="57"/>
      <c r="B7" s="57"/>
      <c r="C7" s="57"/>
      <c r="D7" s="348" t="s">
        <v>25</v>
      </c>
      <c r="E7" s="348"/>
      <c r="F7" s="349"/>
      <c r="G7" s="349"/>
      <c r="H7" s="349"/>
      <c r="I7" s="57"/>
      <c r="J7" s="57"/>
    </row>
    <row r="8" spans="1:10" ht="18">
      <c r="A8" s="57"/>
      <c r="B8" s="57"/>
      <c r="C8" s="57"/>
      <c r="D8" s="58"/>
      <c r="E8" s="58"/>
      <c r="F8" s="58"/>
      <c r="G8" s="57"/>
      <c r="H8" s="57"/>
      <c r="I8" s="57"/>
      <c r="J8" s="57"/>
    </row>
    <row r="9" spans="1:10" ht="18">
      <c r="A9" s="348" t="s">
        <v>26</v>
      </c>
      <c r="B9" s="348"/>
      <c r="C9" s="348"/>
      <c r="D9" s="348"/>
      <c r="E9" s="348"/>
      <c r="F9" s="348"/>
      <c r="G9" s="348"/>
      <c r="H9" s="348"/>
      <c r="I9" s="348"/>
      <c r="J9" s="347"/>
    </row>
    <row r="10" spans="1:10" ht="16.5">
      <c r="A10" s="347" t="s">
        <v>55</v>
      </c>
      <c r="B10" s="347"/>
      <c r="C10" s="347"/>
      <c r="D10" s="347"/>
      <c r="E10" s="347"/>
      <c r="F10" s="347"/>
      <c r="G10" s="347"/>
      <c r="H10" s="347"/>
      <c r="I10" s="347"/>
      <c r="J10" s="347"/>
    </row>
    <row r="11" spans="1:10" ht="16.5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6.5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6.5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7.25" thickBot="1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8.75" thickBot="1">
      <c r="A15" s="57"/>
      <c r="B15" s="59" t="s">
        <v>46</v>
      </c>
      <c r="C15" s="239"/>
      <c r="D15" s="60" t="s">
        <v>49</v>
      </c>
      <c r="E15" s="59" t="s">
        <v>47</v>
      </c>
      <c r="F15" s="240"/>
      <c r="G15" s="60" t="s">
        <v>49</v>
      </c>
      <c r="H15" s="59" t="s">
        <v>17</v>
      </c>
      <c r="I15" s="239"/>
      <c r="J15" s="60" t="s">
        <v>49</v>
      </c>
    </row>
    <row r="16" spans="1:10" ht="18">
      <c r="A16" s="61" t="s">
        <v>50</v>
      </c>
      <c r="B16" s="25">
        <v>2727</v>
      </c>
      <c r="C16" s="241">
        <v>225235</v>
      </c>
      <c r="D16" s="242">
        <f>B16/C16*1000</f>
        <v>12.107354540812928</v>
      </c>
      <c r="E16" s="25">
        <v>1601</v>
      </c>
      <c r="F16" s="241">
        <v>213300</v>
      </c>
      <c r="G16" s="242">
        <f>E16/F16*1000</f>
        <v>7.505860290670417</v>
      </c>
      <c r="H16" s="63">
        <f>SUM(B16,E16)</f>
        <v>4328</v>
      </c>
      <c r="I16" s="241">
        <f>C16+F16</f>
        <v>438535</v>
      </c>
      <c r="J16" s="242">
        <f>H16/I16*1000</f>
        <v>9.869223665157856</v>
      </c>
    </row>
    <row r="17" spans="1:10" ht="18">
      <c r="A17" s="63" t="s">
        <v>51</v>
      </c>
      <c r="B17" s="25">
        <v>8291</v>
      </c>
      <c r="C17" s="241">
        <v>376000</v>
      </c>
      <c r="D17" s="242">
        <f>B17/C17*1000</f>
        <v>22.050531914893618</v>
      </c>
      <c r="E17" s="24">
        <v>5049</v>
      </c>
      <c r="F17" s="241">
        <v>357625</v>
      </c>
      <c r="G17" s="242">
        <f>E17/F17*1000</f>
        <v>14.118140510311079</v>
      </c>
      <c r="H17" s="63">
        <f>SUM(B17,E17)</f>
        <v>13340</v>
      </c>
      <c r="I17" s="241">
        <f>C17+F17</f>
        <v>733625</v>
      </c>
      <c r="J17" s="242">
        <f>H17/I17*1000</f>
        <v>18.183676946668935</v>
      </c>
    </row>
    <row r="18" spans="1:10" ht="18">
      <c r="A18" s="63" t="s">
        <v>52</v>
      </c>
      <c r="B18" s="25">
        <v>33521</v>
      </c>
      <c r="C18" s="241">
        <v>1371019</v>
      </c>
      <c r="D18" s="242">
        <f>B18/C18*1000</f>
        <v>24.449697633657888</v>
      </c>
      <c r="E18" s="24">
        <v>25558</v>
      </c>
      <c r="F18" s="241">
        <v>1367726</v>
      </c>
      <c r="G18" s="242">
        <f>E18/F18*1000</f>
        <v>18.68649130015807</v>
      </c>
      <c r="H18" s="63">
        <f>SUM(B18,E18)</f>
        <v>59079</v>
      </c>
      <c r="I18" s="241">
        <f>C18+F18</f>
        <v>2738745</v>
      </c>
      <c r="J18" s="242">
        <f>H18/I18*1000</f>
        <v>21.571559236073455</v>
      </c>
    </row>
    <row r="19" spans="1:10" ht="18.75" thickBot="1">
      <c r="A19" s="63" t="s">
        <v>53</v>
      </c>
      <c r="B19" s="25">
        <v>50869</v>
      </c>
      <c r="C19" s="241">
        <v>763032</v>
      </c>
      <c r="D19" s="242">
        <f>B19/C19*1000</f>
        <v>66.66692877887166</v>
      </c>
      <c r="E19" s="24">
        <v>46838</v>
      </c>
      <c r="F19" s="241">
        <v>841541</v>
      </c>
      <c r="G19" s="242">
        <f>E19/F19*1000</f>
        <v>55.657418949284704</v>
      </c>
      <c r="H19" s="63">
        <f>SUM(B19,E19)</f>
        <v>97707</v>
      </c>
      <c r="I19" s="241">
        <f>C19+F19</f>
        <v>1604573</v>
      </c>
      <c r="J19" s="242">
        <f>H19/I19*1000</f>
        <v>60.89283566406763</v>
      </c>
    </row>
    <row r="20" spans="1:10" ht="17.25" customHeight="1" thickBot="1">
      <c r="A20" s="64" t="s">
        <v>17</v>
      </c>
      <c r="B20" s="65">
        <f>SUM(B16:B19)</f>
        <v>95408</v>
      </c>
      <c r="C20" s="249">
        <f>SUM(C16:C19)</f>
        <v>2735286</v>
      </c>
      <c r="D20" s="66">
        <f>B20/$C$20*1000</f>
        <v>34.88044760218859</v>
      </c>
      <c r="E20" s="65">
        <f>SUM(E16:E19)</f>
        <v>79046</v>
      </c>
      <c r="F20" s="250">
        <f>SUM(F16:F19)</f>
        <v>2780192</v>
      </c>
      <c r="G20" s="251">
        <f>E20/F20*1000</f>
        <v>28.43184931112671</v>
      </c>
      <c r="H20" s="65">
        <f>SUM(B20,E20)</f>
        <v>174454</v>
      </c>
      <c r="I20" s="252">
        <f>I16+I17+I18+I19</f>
        <v>5515478</v>
      </c>
      <c r="J20" s="251">
        <f>H20/I20*1000</f>
        <v>31.62989681039431</v>
      </c>
    </row>
    <row r="21" ht="12.75">
      <c r="I21" s="253">
        <f>H20/I20*100</f>
        <v>3.162989681039431</v>
      </c>
    </row>
    <row r="22" ht="12.75">
      <c r="I22" s="25">
        <v>6489680</v>
      </c>
    </row>
    <row r="23" spans="1:11" ht="14.25">
      <c r="A23" s="350" t="s">
        <v>285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</row>
    <row r="24" spans="1:10" ht="14.25">
      <c r="A24" s="319" t="s">
        <v>282</v>
      </c>
      <c r="B24" s="319"/>
      <c r="C24" s="319"/>
      <c r="D24" s="319"/>
      <c r="E24" s="319"/>
      <c r="F24" s="319"/>
      <c r="G24" s="319"/>
      <c r="H24" s="1"/>
      <c r="I24" s="1">
        <f>H20/I22*100</f>
        <v>2.6881756881695242</v>
      </c>
      <c r="J24" s="1"/>
    </row>
    <row r="25" spans="2:9" ht="12.75">
      <c r="B25" s="24"/>
      <c r="C25" s="24"/>
      <c r="D25" s="24"/>
      <c r="E25" s="24"/>
      <c r="F25" s="24"/>
      <c r="G25" s="24"/>
      <c r="I25" s="25">
        <f>I22-I20</f>
        <v>974202</v>
      </c>
    </row>
    <row r="26" spans="2:4" ht="15" customHeight="1">
      <c r="B26" s="24"/>
      <c r="C26" s="24"/>
      <c r="D26" s="24"/>
    </row>
    <row r="27" spans="2:9" ht="15" customHeight="1">
      <c r="B27" s="24"/>
      <c r="C27" s="24"/>
      <c r="D27" s="24"/>
      <c r="I27" s="25">
        <v>101765</v>
      </c>
    </row>
    <row r="28" spans="2:9" ht="15" customHeight="1">
      <c r="B28" s="24"/>
      <c r="C28" s="24"/>
      <c r="D28" s="24"/>
      <c r="I28" s="253">
        <f>I27/I25*100</f>
        <v>10.445985534827479</v>
      </c>
    </row>
    <row r="29" spans="2:9" ht="15" customHeight="1">
      <c r="B29" s="24"/>
      <c r="C29" s="24"/>
      <c r="D29" s="24"/>
      <c r="I29" s="253">
        <f>I27/I22*100</f>
        <v>1.5681050529455998</v>
      </c>
    </row>
    <row r="30" spans="2:4" ht="15" customHeight="1">
      <c r="B30" s="24"/>
      <c r="C30" s="24"/>
      <c r="D30" s="24"/>
    </row>
    <row r="31" spans="2:7" ht="15" customHeight="1">
      <c r="B31" s="24"/>
      <c r="C31" s="24"/>
      <c r="D31" s="24"/>
      <c r="G31" s="69"/>
    </row>
    <row r="32" ht="15" customHeight="1"/>
    <row r="33" ht="15" customHeight="1"/>
    <row r="34" ht="15" customHeight="1"/>
    <row r="35" ht="15" customHeight="1"/>
    <row r="36" ht="15" customHeight="1"/>
  </sheetData>
  <sheetProtection/>
  <mergeCells count="5">
    <mergeCell ref="A23:K23"/>
    <mergeCell ref="D7:H7"/>
    <mergeCell ref="A9:J9"/>
    <mergeCell ref="A10:J10"/>
    <mergeCell ref="E5:G5"/>
  </mergeCells>
  <hyperlinks>
    <hyperlink ref="D1" location="íNDICE!A1" display="Volver al índice"/>
    <hyperlink ref="E5" location="íNDICE!A1" display="Volver al í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41"/>
  <sheetViews>
    <sheetView zoomScalePageLayoutView="0" workbookViewId="0" topLeftCell="A10">
      <selection activeCell="A1" sqref="A1"/>
    </sheetView>
  </sheetViews>
  <sheetFormatPr defaultColWidth="11.421875" defaultRowHeight="12.75"/>
  <cols>
    <col min="1" max="1" width="22.8515625" style="4" customWidth="1"/>
    <col min="2" max="2" width="8.28125" style="4" customWidth="1"/>
    <col min="3" max="3" width="10.7109375" style="4" hidden="1" customWidth="1"/>
    <col min="4" max="4" width="7.140625" style="4" customWidth="1"/>
    <col min="5" max="5" width="7.8515625" style="4" customWidth="1"/>
    <col min="6" max="6" width="0.13671875" style="4" hidden="1" customWidth="1"/>
    <col min="7" max="7" width="6.28125" style="4" customWidth="1"/>
    <col min="8" max="8" width="8.421875" style="4" customWidth="1"/>
    <col min="9" max="9" width="9.28125" style="4" hidden="1" customWidth="1"/>
    <col min="10" max="10" width="7.421875" style="4" bestFit="1" customWidth="1"/>
    <col min="11" max="11" width="7.57421875" style="4" customWidth="1"/>
    <col min="12" max="12" width="8.421875" style="4" hidden="1" customWidth="1"/>
    <col min="13" max="13" width="6.57421875" style="4" customWidth="1"/>
    <col min="14" max="14" width="8.140625" style="4" customWidth="1"/>
    <col min="15" max="15" width="9.8515625" style="4" hidden="1" customWidth="1"/>
    <col min="16" max="16" width="7.421875" style="4" bestFit="1" customWidth="1"/>
    <col min="17" max="17" width="9.421875" style="4" customWidth="1"/>
    <col min="18" max="18" width="10.7109375" style="4" hidden="1" customWidth="1"/>
    <col min="19" max="19" width="10.140625" style="4" customWidth="1"/>
    <col min="20" max="20" width="9.140625" style="4" customWidth="1"/>
    <col min="21" max="21" width="10.7109375" style="4" hidden="1" customWidth="1"/>
    <col min="22" max="22" width="7.140625" style="4" customWidth="1"/>
    <col min="23" max="23" width="9.140625" style="4" customWidth="1"/>
    <col min="24" max="24" width="10.7109375" style="4" hidden="1" customWidth="1"/>
    <col min="25" max="25" width="6.8515625" style="4" customWidth="1"/>
    <col min="26" max="26" width="8.421875" style="4" customWidth="1"/>
    <col min="27" max="27" width="0" style="4" hidden="1" customWidth="1"/>
    <col min="28" max="28" width="6.28125" style="4" customWidth="1"/>
    <col min="29" max="16384" width="11.421875" style="4" customWidth="1"/>
  </cols>
  <sheetData>
    <row r="1" ht="89.25" customHeight="1"/>
    <row r="2" spans="4:11" ht="15">
      <c r="D2" s="342" t="s">
        <v>0</v>
      </c>
      <c r="E2" s="342"/>
      <c r="F2" s="342"/>
      <c r="J2" s="70"/>
      <c r="K2" s="70"/>
    </row>
    <row r="4" spans="5:6" ht="18">
      <c r="E4" s="166" t="s">
        <v>27</v>
      </c>
      <c r="F4" s="166"/>
    </row>
    <row r="6" spans="1:19" ht="16.5">
      <c r="A6" s="352" t="s">
        <v>307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</row>
    <row r="8" spans="2:28" ht="15.75" thickBot="1"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W8" s="178"/>
      <c r="X8" s="178"/>
      <c r="Y8" s="178"/>
      <c r="Z8" s="178"/>
      <c r="AA8" s="178"/>
      <c r="AB8" s="178"/>
    </row>
    <row r="9" spans="1:28" ht="15.75" thickBot="1">
      <c r="A9" s="204"/>
      <c r="B9" s="355" t="s">
        <v>274</v>
      </c>
      <c r="C9" s="356"/>
      <c r="D9" s="356"/>
      <c r="E9" s="356"/>
      <c r="F9" s="356"/>
      <c r="G9" s="356"/>
      <c r="H9" s="356"/>
      <c r="I9" s="179"/>
      <c r="J9" s="205"/>
      <c r="K9" s="355" t="s">
        <v>53</v>
      </c>
      <c r="L9" s="356"/>
      <c r="M9" s="356"/>
      <c r="N9" s="356"/>
      <c r="O9" s="356"/>
      <c r="P9" s="356"/>
      <c r="Q9" s="356"/>
      <c r="R9" s="179"/>
      <c r="S9" s="197"/>
      <c r="T9" s="357" t="s">
        <v>56</v>
      </c>
      <c r="U9" s="353"/>
      <c r="V9" s="358"/>
      <c r="W9" s="359" t="s">
        <v>57</v>
      </c>
      <c r="X9" s="353"/>
      <c r="Y9" s="360"/>
      <c r="Z9" s="353" t="s">
        <v>17</v>
      </c>
      <c r="AA9" s="353"/>
      <c r="AB9" s="354"/>
    </row>
    <row r="10" spans="1:28" ht="15.75" thickBot="1">
      <c r="A10" s="211"/>
      <c r="B10" s="157" t="s">
        <v>58</v>
      </c>
      <c r="C10" s="156"/>
      <c r="D10" s="156" t="s">
        <v>275</v>
      </c>
      <c r="E10" s="156" t="s">
        <v>59</v>
      </c>
      <c r="F10" s="156"/>
      <c r="G10" s="156" t="s">
        <v>275</v>
      </c>
      <c r="H10" s="156" t="s">
        <v>60</v>
      </c>
      <c r="I10" s="159"/>
      <c r="J10" s="158" t="s">
        <v>275</v>
      </c>
      <c r="K10" s="157" t="s">
        <v>58</v>
      </c>
      <c r="L10" s="156"/>
      <c r="M10" s="156" t="s">
        <v>275</v>
      </c>
      <c r="N10" s="156" t="s">
        <v>59</v>
      </c>
      <c r="O10" s="156"/>
      <c r="P10" s="156" t="s">
        <v>275</v>
      </c>
      <c r="Q10" s="156" t="s">
        <v>60</v>
      </c>
      <c r="R10" s="156"/>
      <c r="S10" s="158" t="s">
        <v>275</v>
      </c>
      <c r="T10" s="157" t="s">
        <v>276</v>
      </c>
      <c r="U10" s="156"/>
      <c r="V10" s="158" t="s">
        <v>275</v>
      </c>
      <c r="W10" s="159" t="s">
        <v>276</v>
      </c>
      <c r="X10" s="156"/>
      <c r="Y10" s="156" t="s">
        <v>275</v>
      </c>
      <c r="Z10" s="156" t="s">
        <v>276</v>
      </c>
      <c r="AA10" s="156"/>
      <c r="AB10" s="158" t="s">
        <v>275</v>
      </c>
    </row>
    <row r="11" spans="1:28" s="71" customFormat="1" ht="33">
      <c r="A11" s="212" t="s">
        <v>61</v>
      </c>
      <c r="B11" s="198">
        <f>SUM(B12:B17)</f>
        <v>15419</v>
      </c>
      <c r="C11" s="198">
        <v>1456612</v>
      </c>
      <c r="D11" s="206">
        <v>10.779291233113446</v>
      </c>
      <c r="E11" s="198">
        <f>SUM(E12:E17)</f>
        <v>12332</v>
      </c>
      <c r="F11" s="198">
        <v>1440221</v>
      </c>
      <c r="G11" s="206">
        <f>E11/F11*1000</f>
        <v>8.56257477151076</v>
      </c>
      <c r="H11" s="200">
        <f>SUM(H12:H17)</f>
        <v>27751</v>
      </c>
      <c r="I11" s="198">
        <v>2896833</v>
      </c>
      <c r="J11" s="201">
        <v>9.721076460955084</v>
      </c>
      <c r="K11" s="198">
        <f>SUM(K12:K17)</f>
        <v>33907</v>
      </c>
      <c r="L11" s="198">
        <v>748088</v>
      </c>
      <c r="M11" s="199">
        <v>44.43719267343965</v>
      </c>
      <c r="N11" s="198">
        <f>SUM(N12:N17)</f>
        <v>28739</v>
      </c>
      <c r="O11" s="198">
        <v>825736</v>
      </c>
      <c r="P11" s="199">
        <v>34.150445432842844</v>
      </c>
      <c r="Q11" s="200">
        <f>SUM(K11,N11)</f>
        <v>62646</v>
      </c>
      <c r="R11" s="198">
        <v>1573824</v>
      </c>
      <c r="S11" s="201">
        <v>39.04216261896467</v>
      </c>
      <c r="T11" s="207">
        <f aca="true" t="shared" si="0" ref="T11:T24">SUM(B11,K11)</f>
        <v>49326</v>
      </c>
      <c r="U11" s="207">
        <f aca="true" t="shared" si="1" ref="U11:U24">SUM(C11,L11)</f>
        <v>2204700</v>
      </c>
      <c r="V11" s="208">
        <v>22.487759065585877</v>
      </c>
      <c r="W11" s="209">
        <f aca="true" t="shared" si="2" ref="W11:W24">SUM(E11,N11)</f>
        <v>41071</v>
      </c>
      <c r="X11" s="209">
        <f aca="true" t="shared" si="3" ref="X11:X24">SUM(F11,O11)</f>
        <v>2265957</v>
      </c>
      <c r="Y11" s="210">
        <v>18.12618554371495</v>
      </c>
      <c r="Z11" s="200">
        <f aca="true" t="shared" si="4" ref="Z11:Z24">SUM(H11,Q11)</f>
        <v>90397</v>
      </c>
      <c r="AA11" s="198">
        <f>SUM(U11,X11)</f>
        <v>4470657</v>
      </c>
      <c r="AB11" s="201">
        <v>20.271576378165353</v>
      </c>
    </row>
    <row r="12" spans="1:28" ht="24.75" customHeight="1">
      <c r="A12" s="213" t="s">
        <v>5</v>
      </c>
      <c r="B12" s="164">
        <v>5014</v>
      </c>
      <c r="C12" s="160">
        <v>1456612</v>
      </c>
      <c r="D12" s="168">
        <v>3.5052445841384534</v>
      </c>
      <c r="E12" s="164">
        <v>4130</v>
      </c>
      <c r="F12" s="160">
        <v>1440221</v>
      </c>
      <c r="G12" s="168">
        <f aca="true" t="shared" si="5" ref="G12:G24">E12/F12*1000</f>
        <v>2.867615456239008</v>
      </c>
      <c r="H12" s="165">
        <f aca="true" t="shared" si="6" ref="H12:H24">SUM(B12,E12)</f>
        <v>9144</v>
      </c>
      <c r="I12" s="160">
        <v>2896833</v>
      </c>
      <c r="J12" s="181">
        <v>3.2031106323726455</v>
      </c>
      <c r="K12" s="164">
        <v>12570</v>
      </c>
      <c r="L12" s="160">
        <v>748088</v>
      </c>
      <c r="M12" s="163">
        <v>16.47375208379203</v>
      </c>
      <c r="N12" s="164">
        <v>12446</v>
      </c>
      <c r="O12" s="160">
        <v>825736</v>
      </c>
      <c r="P12" s="163">
        <v>14.789534912737466</v>
      </c>
      <c r="Q12" s="165">
        <f aca="true" t="shared" si="7" ref="Q12:Q24">SUM(K12,N12)</f>
        <v>25016</v>
      </c>
      <c r="R12" s="160">
        <v>1573824</v>
      </c>
      <c r="S12" s="181">
        <v>15.590440572040038</v>
      </c>
      <c r="T12" s="172">
        <f t="shared" si="0"/>
        <v>17584</v>
      </c>
      <c r="U12" s="172">
        <f t="shared" si="1"/>
        <v>2204700</v>
      </c>
      <c r="V12" s="173">
        <v>8.016558314261486</v>
      </c>
      <c r="W12" s="176">
        <f t="shared" si="2"/>
        <v>16576</v>
      </c>
      <c r="X12" s="176">
        <f t="shared" si="3"/>
        <v>2265957</v>
      </c>
      <c r="Y12" s="177">
        <v>7.315615679496946</v>
      </c>
      <c r="Z12" s="165">
        <f t="shared" si="4"/>
        <v>34160</v>
      </c>
      <c r="AA12" s="164">
        <f aca="true" t="shared" si="8" ref="AA12:AA24">SUM(U12,X12)</f>
        <v>4470657</v>
      </c>
      <c r="AB12" s="181">
        <v>7.660398564975923</v>
      </c>
    </row>
    <row r="13" spans="1:28" ht="30">
      <c r="A13" s="213" t="s">
        <v>6</v>
      </c>
      <c r="B13" s="164">
        <v>4035</v>
      </c>
      <c r="C13" s="160">
        <v>1456612</v>
      </c>
      <c r="D13" s="168">
        <v>2.8208340440763187</v>
      </c>
      <c r="E13" s="164">
        <v>3260</v>
      </c>
      <c r="F13" s="160">
        <v>1440221</v>
      </c>
      <c r="G13" s="168">
        <f t="shared" si="5"/>
        <v>2.2635414981450763</v>
      </c>
      <c r="H13" s="165">
        <f t="shared" si="6"/>
        <v>7295</v>
      </c>
      <c r="I13" s="160">
        <v>2896833</v>
      </c>
      <c r="J13" s="181">
        <v>2.5554125178432248</v>
      </c>
      <c r="K13" s="164">
        <v>12507</v>
      </c>
      <c r="L13" s="160">
        <v>748088</v>
      </c>
      <c r="M13" s="163">
        <v>16.391186739219325</v>
      </c>
      <c r="N13" s="164">
        <v>8690</v>
      </c>
      <c r="O13" s="160">
        <v>825736</v>
      </c>
      <c r="P13" s="163">
        <v>10.3262942625493</v>
      </c>
      <c r="Q13" s="165">
        <f t="shared" si="7"/>
        <v>21197</v>
      </c>
      <c r="R13" s="160">
        <v>1573824</v>
      </c>
      <c r="S13" s="181">
        <v>13.210368116626666</v>
      </c>
      <c r="T13" s="172">
        <f t="shared" si="0"/>
        <v>16542</v>
      </c>
      <c r="U13" s="172">
        <f t="shared" si="1"/>
        <v>2204700</v>
      </c>
      <c r="V13" s="173">
        <v>7.54150976083448</v>
      </c>
      <c r="W13" s="176">
        <f t="shared" si="2"/>
        <v>11950</v>
      </c>
      <c r="X13" s="176">
        <f t="shared" si="3"/>
        <v>2265957</v>
      </c>
      <c r="Y13" s="177">
        <v>5.273986931104519</v>
      </c>
      <c r="Z13" s="165">
        <f t="shared" si="4"/>
        <v>28492</v>
      </c>
      <c r="AA13" s="164">
        <f t="shared" si="8"/>
        <v>4470657</v>
      </c>
      <c r="AB13" s="181">
        <v>6.389346484581206</v>
      </c>
    </row>
    <row r="14" spans="1:28" ht="16.5">
      <c r="A14" s="213" t="s">
        <v>7</v>
      </c>
      <c r="B14" s="164">
        <v>4920</v>
      </c>
      <c r="C14" s="160">
        <v>1456612</v>
      </c>
      <c r="D14" s="168">
        <v>3.439529986829117</v>
      </c>
      <c r="E14" s="164">
        <v>3839</v>
      </c>
      <c r="F14" s="160">
        <v>1440221</v>
      </c>
      <c r="G14" s="168">
        <f t="shared" si="5"/>
        <v>2.6655631323248308</v>
      </c>
      <c r="H14" s="165">
        <f t="shared" si="6"/>
        <v>8759</v>
      </c>
      <c r="I14" s="160">
        <v>2896833</v>
      </c>
      <c r="J14" s="181">
        <v>3.0682465036036746</v>
      </c>
      <c r="K14" s="164">
        <v>6787</v>
      </c>
      <c r="L14" s="160">
        <v>748088</v>
      </c>
      <c r="M14" s="163">
        <v>8.894777676427726</v>
      </c>
      <c r="N14" s="164">
        <v>5948</v>
      </c>
      <c r="O14" s="160">
        <v>825736</v>
      </c>
      <c r="P14" s="163">
        <v>7.067985992364008</v>
      </c>
      <c r="Q14" s="165">
        <f t="shared" si="7"/>
        <v>12735</v>
      </c>
      <c r="R14" s="160">
        <v>1573824</v>
      </c>
      <c r="S14" s="181">
        <v>7.936690945192273</v>
      </c>
      <c r="T14" s="172">
        <f t="shared" si="0"/>
        <v>11707</v>
      </c>
      <c r="U14" s="172">
        <f t="shared" si="1"/>
        <v>2204700</v>
      </c>
      <c r="V14" s="173">
        <v>5.337229764846407</v>
      </c>
      <c r="W14" s="176">
        <f t="shared" si="2"/>
        <v>9787</v>
      </c>
      <c r="X14" s="176">
        <f t="shared" si="3"/>
        <v>2265957</v>
      </c>
      <c r="Y14" s="177">
        <v>4.319373229683675</v>
      </c>
      <c r="Z14" s="165">
        <f t="shared" si="4"/>
        <v>21494</v>
      </c>
      <c r="AA14" s="164">
        <f t="shared" si="8"/>
        <v>4470657</v>
      </c>
      <c r="AB14" s="181">
        <v>4.820041181369803</v>
      </c>
    </row>
    <row r="15" spans="1:28" ht="16.5">
      <c r="A15" s="213" t="s">
        <v>8</v>
      </c>
      <c r="B15" s="164">
        <v>226</v>
      </c>
      <c r="C15" s="160">
        <v>1456612</v>
      </c>
      <c r="D15" s="168">
        <v>0.15799467012670335</v>
      </c>
      <c r="E15" s="164">
        <v>121</v>
      </c>
      <c r="F15" s="160">
        <v>1440221</v>
      </c>
      <c r="G15" s="168">
        <f t="shared" si="5"/>
        <v>0.08401488382685714</v>
      </c>
      <c r="H15" s="165">
        <f t="shared" si="6"/>
        <v>347</v>
      </c>
      <c r="I15" s="160">
        <v>2896833</v>
      </c>
      <c r="J15" s="181">
        <v>0.12155286411125416</v>
      </c>
      <c r="K15" s="164">
        <v>433</v>
      </c>
      <c r="L15" s="160">
        <v>748088</v>
      </c>
      <c r="M15" s="163">
        <v>0.5674729238092243</v>
      </c>
      <c r="N15" s="164">
        <v>182</v>
      </c>
      <c r="O15" s="160">
        <v>825736</v>
      </c>
      <c r="P15" s="163">
        <v>0.21626991435949053</v>
      </c>
      <c r="Q15" s="165">
        <f t="shared" si="7"/>
        <v>615</v>
      </c>
      <c r="R15" s="160">
        <v>1573824</v>
      </c>
      <c r="S15" s="181">
        <v>0.383279539167118</v>
      </c>
      <c r="T15" s="172">
        <f t="shared" si="0"/>
        <v>659</v>
      </c>
      <c r="U15" s="172">
        <f t="shared" si="1"/>
        <v>2204700</v>
      </c>
      <c r="V15" s="173">
        <v>0.3004385764955823</v>
      </c>
      <c r="W15" s="176">
        <f t="shared" si="2"/>
        <v>303</v>
      </c>
      <c r="X15" s="176">
        <f t="shared" si="3"/>
        <v>2265957</v>
      </c>
      <c r="Y15" s="177">
        <v>0.13372535900624846</v>
      </c>
      <c r="Z15" s="165">
        <f t="shared" si="4"/>
        <v>962</v>
      </c>
      <c r="AA15" s="164">
        <f t="shared" si="8"/>
        <v>4470657</v>
      </c>
      <c r="AB15" s="181">
        <v>0.2157290228192868</v>
      </c>
    </row>
    <row r="16" spans="1:28" ht="18" customHeight="1">
      <c r="A16" s="213" t="s">
        <v>9</v>
      </c>
      <c r="B16" s="164">
        <v>419</v>
      </c>
      <c r="C16" s="160">
        <v>1456612</v>
      </c>
      <c r="D16" s="168">
        <v>0.292919322049065</v>
      </c>
      <c r="E16" s="164">
        <v>423</v>
      </c>
      <c r="F16" s="160">
        <v>1440221</v>
      </c>
      <c r="G16" s="168">
        <f t="shared" si="5"/>
        <v>0.2937049244525667</v>
      </c>
      <c r="H16" s="165">
        <f t="shared" si="6"/>
        <v>842</v>
      </c>
      <c r="I16" s="160">
        <v>2896833</v>
      </c>
      <c r="J16" s="181">
        <v>0.2949496010999308</v>
      </c>
      <c r="K16" s="164">
        <v>662</v>
      </c>
      <c r="L16" s="160">
        <v>748088</v>
      </c>
      <c r="M16" s="163">
        <v>0.867591398525881</v>
      </c>
      <c r="N16" s="164">
        <v>750</v>
      </c>
      <c r="O16" s="160">
        <v>825736</v>
      </c>
      <c r="P16" s="163">
        <v>0.89122217455834</v>
      </c>
      <c r="Q16" s="165">
        <f t="shared" si="7"/>
        <v>1412</v>
      </c>
      <c r="R16" s="160">
        <v>1573824</v>
      </c>
      <c r="S16" s="181">
        <v>0.8799848931771879</v>
      </c>
      <c r="T16" s="172">
        <f t="shared" si="0"/>
        <v>1081</v>
      </c>
      <c r="U16" s="172">
        <f t="shared" si="1"/>
        <v>2204700</v>
      </c>
      <c r="V16" s="173">
        <v>0.4928286816262891</v>
      </c>
      <c r="W16" s="176">
        <f t="shared" si="2"/>
        <v>1173</v>
      </c>
      <c r="X16" s="176">
        <f t="shared" si="3"/>
        <v>2265957</v>
      </c>
      <c r="Y16" s="177">
        <v>0.5176892611033975</v>
      </c>
      <c r="Z16" s="165">
        <f t="shared" si="4"/>
        <v>2254</v>
      </c>
      <c r="AA16" s="164">
        <f t="shared" si="8"/>
        <v>4470657</v>
      </c>
      <c r="AB16" s="181">
        <v>0.505460724984067</v>
      </c>
    </row>
    <row r="17" spans="1:28" ht="16.5">
      <c r="A17" s="213" t="s">
        <v>10</v>
      </c>
      <c r="B17" s="164">
        <v>805</v>
      </c>
      <c r="C17" s="160">
        <v>1456612</v>
      </c>
      <c r="D17" s="168">
        <v>0.5627686258937885</v>
      </c>
      <c r="E17" s="164">
        <v>559</v>
      </c>
      <c r="F17" s="160">
        <v>1440221</v>
      </c>
      <c r="G17" s="168">
        <f t="shared" si="5"/>
        <v>0.3881348765224226</v>
      </c>
      <c r="H17" s="165">
        <f t="shared" si="6"/>
        <v>1364</v>
      </c>
      <c r="I17" s="160">
        <v>2896833</v>
      </c>
      <c r="J17" s="181">
        <v>0.4778043419243535</v>
      </c>
      <c r="K17" s="164">
        <v>948</v>
      </c>
      <c r="L17" s="160">
        <v>748088</v>
      </c>
      <c r="M17" s="163">
        <v>1.242411851665461</v>
      </c>
      <c r="N17" s="164">
        <v>723</v>
      </c>
      <c r="O17" s="160">
        <v>825736</v>
      </c>
      <c r="P17" s="163">
        <v>0.8591381762742397</v>
      </c>
      <c r="Q17" s="165">
        <f t="shared" si="7"/>
        <v>1671</v>
      </c>
      <c r="R17" s="160">
        <v>1573824</v>
      </c>
      <c r="S17" s="181">
        <v>1.0413985527613887</v>
      </c>
      <c r="T17" s="172">
        <f t="shared" si="0"/>
        <v>1753</v>
      </c>
      <c r="U17" s="172">
        <f t="shared" si="1"/>
        <v>2204700</v>
      </c>
      <c r="V17" s="173">
        <v>0.7991939675216325</v>
      </c>
      <c r="W17" s="176">
        <f t="shared" si="2"/>
        <v>1282</v>
      </c>
      <c r="X17" s="176">
        <f t="shared" si="3"/>
        <v>2265957</v>
      </c>
      <c r="Y17" s="177">
        <v>0.5657950833201667</v>
      </c>
      <c r="Z17" s="165">
        <f t="shared" si="4"/>
        <v>3035</v>
      </c>
      <c r="AA17" s="164">
        <f t="shared" si="8"/>
        <v>4470657</v>
      </c>
      <c r="AB17" s="181">
        <v>0.680600399435068</v>
      </c>
    </row>
    <row r="18" spans="1:28" s="71" customFormat="1" ht="33">
      <c r="A18" s="214" t="s">
        <v>62</v>
      </c>
      <c r="B18" s="160">
        <f>SUM(B19:B20)</f>
        <v>14943</v>
      </c>
      <c r="C18" s="160">
        <v>1456612</v>
      </c>
      <c r="D18" s="167">
        <v>10.446523697802336</v>
      </c>
      <c r="E18" s="160">
        <f>SUM(E19:E20)</f>
        <v>10206</v>
      </c>
      <c r="F18" s="160">
        <v>1440221</v>
      </c>
      <c r="G18" s="167">
        <f t="shared" si="5"/>
        <v>7.086412432536396</v>
      </c>
      <c r="H18" s="162">
        <f>SUM(H19:H20)</f>
        <v>25149</v>
      </c>
      <c r="I18" s="160">
        <v>2896833</v>
      </c>
      <c r="J18" s="180">
        <v>8.809605128339857</v>
      </c>
      <c r="K18" s="160">
        <f>SUM(K19:K20)</f>
        <v>9439</v>
      </c>
      <c r="L18" s="160">
        <v>748088</v>
      </c>
      <c r="M18" s="161">
        <v>12.370385514631103</v>
      </c>
      <c r="N18" s="160">
        <f>SUM(N19:N20)</f>
        <v>10305</v>
      </c>
      <c r="O18" s="160">
        <v>825736</v>
      </c>
      <c r="P18" s="161">
        <v>12.24539267843159</v>
      </c>
      <c r="Q18" s="162">
        <f>SUM(Q19:Q20)</f>
        <v>19744</v>
      </c>
      <c r="R18" s="160">
        <v>1573824</v>
      </c>
      <c r="S18" s="180">
        <v>12.30483125417167</v>
      </c>
      <c r="T18" s="170">
        <f>SUM(T19:T20)</f>
        <v>24382</v>
      </c>
      <c r="U18" s="170">
        <f t="shared" si="1"/>
        <v>2204700</v>
      </c>
      <c r="V18" s="171">
        <v>11.115771429613487</v>
      </c>
      <c r="W18" s="174">
        <f t="shared" si="2"/>
        <v>20511</v>
      </c>
      <c r="X18" s="174">
        <f t="shared" si="3"/>
        <v>2265957</v>
      </c>
      <c r="Y18" s="175">
        <v>9.052279995304165</v>
      </c>
      <c r="Z18" s="162">
        <f t="shared" si="4"/>
        <v>44893</v>
      </c>
      <c r="AA18" s="160">
        <f t="shared" si="8"/>
        <v>4470657</v>
      </c>
      <c r="AB18" s="180">
        <v>10.067279648052226</v>
      </c>
    </row>
    <row r="19" spans="1:28" ht="16.5">
      <c r="A19" s="213" t="s">
        <v>12</v>
      </c>
      <c r="B19" s="164">
        <v>8667</v>
      </c>
      <c r="C19" s="160">
        <v>1456612</v>
      </c>
      <c r="D19" s="168">
        <v>6.059025690213</v>
      </c>
      <c r="E19" s="164">
        <v>6220</v>
      </c>
      <c r="F19" s="160">
        <v>1440221</v>
      </c>
      <c r="G19" s="168">
        <f t="shared" si="5"/>
        <v>4.318781631430176</v>
      </c>
      <c r="H19" s="165">
        <f t="shared" si="6"/>
        <v>14887</v>
      </c>
      <c r="I19" s="160">
        <v>2896833</v>
      </c>
      <c r="J19" s="181">
        <v>5.214863077879656</v>
      </c>
      <c r="K19" s="164">
        <v>2820</v>
      </c>
      <c r="L19" s="160">
        <v>748088</v>
      </c>
      <c r="M19" s="163">
        <v>3.695782090397257</v>
      </c>
      <c r="N19" s="164">
        <v>2276</v>
      </c>
      <c r="O19" s="160">
        <v>825736</v>
      </c>
      <c r="P19" s="163">
        <v>2.7045622257263755</v>
      </c>
      <c r="Q19" s="165">
        <f t="shared" si="7"/>
        <v>5096</v>
      </c>
      <c r="R19" s="160">
        <v>1573824</v>
      </c>
      <c r="S19" s="181">
        <v>3.1759228156026555</v>
      </c>
      <c r="T19" s="172">
        <f t="shared" si="0"/>
        <v>11487</v>
      </c>
      <c r="U19" s="172">
        <f t="shared" si="1"/>
        <v>2204700</v>
      </c>
      <c r="V19" s="173">
        <v>5.236931605773527</v>
      </c>
      <c r="W19" s="176">
        <f t="shared" si="2"/>
        <v>8496</v>
      </c>
      <c r="X19" s="176">
        <f t="shared" si="3"/>
        <v>2265957</v>
      </c>
      <c r="Y19" s="177">
        <v>3.7496061059969867</v>
      </c>
      <c r="Z19" s="165">
        <f t="shared" si="4"/>
        <v>19983</v>
      </c>
      <c r="AA19" s="164">
        <f t="shared" si="8"/>
        <v>4470657</v>
      </c>
      <c r="AB19" s="181">
        <v>4.481198610184832</v>
      </c>
    </row>
    <row r="20" spans="1:28" ht="16.5" customHeight="1">
      <c r="A20" s="213" t="s">
        <v>13</v>
      </c>
      <c r="B20" s="164">
        <v>6276</v>
      </c>
      <c r="C20" s="160">
        <v>1456612</v>
      </c>
      <c r="D20" s="168">
        <v>4.387498007589337</v>
      </c>
      <c r="E20" s="164">
        <v>3986</v>
      </c>
      <c r="F20" s="160">
        <v>1440221</v>
      </c>
      <c r="G20" s="168">
        <f t="shared" si="5"/>
        <v>2.767630801106219</v>
      </c>
      <c r="H20" s="165">
        <f t="shared" si="6"/>
        <v>10262</v>
      </c>
      <c r="I20" s="160">
        <v>2896833</v>
      </c>
      <c r="J20" s="181">
        <v>3.5947420504602023</v>
      </c>
      <c r="K20" s="164">
        <v>6619</v>
      </c>
      <c r="L20" s="160">
        <v>748088</v>
      </c>
      <c r="M20" s="163">
        <v>8.674603424233846</v>
      </c>
      <c r="N20" s="164">
        <v>8029</v>
      </c>
      <c r="O20" s="160">
        <v>825736</v>
      </c>
      <c r="P20" s="163">
        <v>9.540830452705215</v>
      </c>
      <c r="Q20" s="165">
        <f t="shared" si="7"/>
        <v>14648</v>
      </c>
      <c r="R20" s="160">
        <v>1573824</v>
      </c>
      <c r="S20" s="181">
        <v>9.128908438569015</v>
      </c>
      <c r="T20" s="172">
        <f t="shared" si="0"/>
        <v>12895</v>
      </c>
      <c r="U20" s="172">
        <f t="shared" si="1"/>
        <v>2204700</v>
      </c>
      <c r="V20" s="173">
        <v>5.878839823839961</v>
      </c>
      <c r="W20" s="176">
        <f t="shared" si="2"/>
        <v>12015</v>
      </c>
      <c r="X20" s="176">
        <f t="shared" si="3"/>
        <v>2265957</v>
      </c>
      <c r="Y20" s="177">
        <v>5.302673889307179</v>
      </c>
      <c r="Z20" s="165">
        <f t="shared" si="4"/>
        <v>24910</v>
      </c>
      <c r="AA20" s="164">
        <f t="shared" si="8"/>
        <v>4470657</v>
      </c>
      <c r="AB20" s="181">
        <v>5.5860810378673955</v>
      </c>
    </row>
    <row r="21" spans="1:28" s="71" customFormat="1" ht="31.5" customHeight="1">
      <c r="A21" s="214" t="s">
        <v>63</v>
      </c>
      <c r="B21" s="160">
        <v>4455</v>
      </c>
      <c r="C21" s="160">
        <v>1456612</v>
      </c>
      <c r="D21" s="167">
        <v>3.114452457586121</v>
      </c>
      <c r="E21" s="160">
        <v>3892</v>
      </c>
      <c r="F21" s="160">
        <v>1440221</v>
      </c>
      <c r="G21" s="167">
        <f t="shared" si="5"/>
        <v>2.7023630401167598</v>
      </c>
      <c r="H21" s="162">
        <f t="shared" si="6"/>
        <v>8347</v>
      </c>
      <c r="I21" s="160">
        <v>2896833</v>
      </c>
      <c r="J21" s="180">
        <v>2.9239243709989577</v>
      </c>
      <c r="K21" s="160">
        <v>7523</v>
      </c>
      <c r="L21" s="160">
        <v>748088</v>
      </c>
      <c r="M21" s="161">
        <v>9.85935059080091</v>
      </c>
      <c r="N21" s="160">
        <v>7794</v>
      </c>
      <c r="O21" s="160">
        <v>825736</v>
      </c>
      <c r="P21" s="161">
        <v>9.26158083801027</v>
      </c>
      <c r="Q21" s="162">
        <f t="shared" si="7"/>
        <v>15317</v>
      </c>
      <c r="R21" s="160">
        <v>1573824</v>
      </c>
      <c r="S21" s="180">
        <v>9.545841790931293</v>
      </c>
      <c r="T21" s="170">
        <f t="shared" si="0"/>
        <v>11978</v>
      </c>
      <c r="U21" s="170">
        <f t="shared" si="1"/>
        <v>2204700</v>
      </c>
      <c r="V21" s="171">
        <v>5.460778860795273</v>
      </c>
      <c r="W21" s="174">
        <f t="shared" si="2"/>
        <v>11686</v>
      </c>
      <c r="X21" s="174">
        <f t="shared" si="3"/>
        <v>2265957</v>
      </c>
      <c r="Y21" s="175">
        <v>5.157473747019866</v>
      </c>
      <c r="Z21" s="162">
        <f t="shared" si="4"/>
        <v>23664</v>
      </c>
      <c r="AA21" s="160">
        <f t="shared" si="8"/>
        <v>4470657</v>
      </c>
      <c r="AB21" s="180">
        <v>5.3066648607022895</v>
      </c>
    </row>
    <row r="22" spans="1:28" ht="16.5">
      <c r="A22" s="213" t="s">
        <v>15</v>
      </c>
      <c r="B22" s="164">
        <v>2009</v>
      </c>
      <c r="C22" s="160">
        <v>1456612</v>
      </c>
      <c r="D22" s="168">
        <v>1.4044747446218895</v>
      </c>
      <c r="E22" s="164">
        <v>1895</v>
      </c>
      <c r="F22" s="160">
        <v>1440221</v>
      </c>
      <c r="G22" s="168">
        <f t="shared" si="5"/>
        <v>1.315770288032184</v>
      </c>
      <c r="H22" s="165">
        <f t="shared" si="6"/>
        <v>3904</v>
      </c>
      <c r="I22" s="160">
        <v>2896833</v>
      </c>
      <c r="J22" s="181">
        <v>1.3675572953611994</v>
      </c>
      <c r="K22" s="164">
        <v>3328</v>
      </c>
      <c r="L22" s="160">
        <v>748088</v>
      </c>
      <c r="M22" s="163">
        <v>4.361547091078749</v>
      </c>
      <c r="N22" s="164">
        <v>3682</v>
      </c>
      <c r="O22" s="160">
        <v>825736</v>
      </c>
      <c r="P22" s="163">
        <v>4.375306728965078</v>
      </c>
      <c r="Q22" s="165">
        <f t="shared" si="7"/>
        <v>7010</v>
      </c>
      <c r="R22" s="160">
        <v>1573824</v>
      </c>
      <c r="S22" s="181">
        <v>4.368763527742272</v>
      </c>
      <c r="T22" s="172">
        <f t="shared" si="0"/>
        <v>5337</v>
      </c>
      <c r="U22" s="172">
        <f t="shared" si="1"/>
        <v>2204700</v>
      </c>
      <c r="V22" s="173">
        <v>2.433142158963464</v>
      </c>
      <c r="W22" s="176">
        <f t="shared" si="2"/>
        <v>5577</v>
      </c>
      <c r="X22" s="176">
        <f t="shared" si="3"/>
        <v>2265957</v>
      </c>
      <c r="Y22" s="177">
        <v>2.4613410137882763</v>
      </c>
      <c r="Z22" s="165">
        <f t="shared" si="4"/>
        <v>10914</v>
      </c>
      <c r="AA22" s="164">
        <f t="shared" si="8"/>
        <v>4470657</v>
      </c>
      <c r="AB22" s="181">
        <v>2.4474704314445908</v>
      </c>
    </row>
    <row r="23" spans="1:28" ht="17.25" thickBot="1">
      <c r="A23" s="213" t="s">
        <v>16</v>
      </c>
      <c r="B23" s="164">
        <v>2446</v>
      </c>
      <c r="C23" s="160">
        <v>1456612</v>
      </c>
      <c r="D23" s="168">
        <v>1.7099777129642315</v>
      </c>
      <c r="E23" s="164">
        <v>1997</v>
      </c>
      <c r="F23" s="160">
        <v>1440221</v>
      </c>
      <c r="G23" s="168">
        <f t="shared" si="5"/>
        <v>1.386592752084576</v>
      </c>
      <c r="H23" s="185">
        <f t="shared" si="6"/>
        <v>4443</v>
      </c>
      <c r="I23" s="160">
        <v>2896833</v>
      </c>
      <c r="J23" s="186">
        <v>1.5563670756377586</v>
      </c>
      <c r="K23" s="164">
        <v>4195</v>
      </c>
      <c r="L23" s="182">
        <v>748088</v>
      </c>
      <c r="M23" s="183">
        <v>5.497803499722161</v>
      </c>
      <c r="N23" s="164">
        <v>4112</v>
      </c>
      <c r="O23" s="182">
        <v>825736</v>
      </c>
      <c r="P23" s="183">
        <v>4.886274109045193</v>
      </c>
      <c r="Q23" s="185">
        <f t="shared" si="7"/>
        <v>8307</v>
      </c>
      <c r="R23" s="182">
        <v>1573824</v>
      </c>
      <c r="S23" s="186">
        <v>5.177078263189022</v>
      </c>
      <c r="T23" s="187">
        <f t="shared" si="0"/>
        <v>6641</v>
      </c>
      <c r="U23" s="187">
        <f t="shared" si="1"/>
        <v>2204700</v>
      </c>
      <c r="V23" s="188">
        <v>3.027636701831809</v>
      </c>
      <c r="W23" s="189">
        <f t="shared" si="2"/>
        <v>6109</v>
      </c>
      <c r="X23" s="189">
        <f t="shared" si="3"/>
        <v>2265957</v>
      </c>
      <c r="Y23" s="190">
        <v>2.6961327332315905</v>
      </c>
      <c r="Z23" s="185">
        <f t="shared" si="4"/>
        <v>12750</v>
      </c>
      <c r="AA23" s="184">
        <f t="shared" si="8"/>
        <v>4470657</v>
      </c>
      <c r="AB23" s="186">
        <v>2.8591944292576996</v>
      </c>
    </row>
    <row r="24" spans="1:28" ht="17.25" thickBot="1">
      <c r="A24" s="215" t="s">
        <v>17</v>
      </c>
      <c r="B24" s="169">
        <f>B11+B18+B21</f>
        <v>34817</v>
      </c>
      <c r="C24" s="202">
        <v>1456612</v>
      </c>
      <c r="D24" s="203">
        <v>24.340267388501903</v>
      </c>
      <c r="E24" s="169">
        <f>SUM(E11,E18,E21)</f>
        <v>26430</v>
      </c>
      <c r="F24" s="202">
        <v>1440221</v>
      </c>
      <c r="G24" s="203">
        <f t="shared" si="5"/>
        <v>18.351350244163918</v>
      </c>
      <c r="H24" s="191">
        <f t="shared" si="6"/>
        <v>61247</v>
      </c>
      <c r="I24" s="202">
        <v>2896833</v>
      </c>
      <c r="J24" s="195">
        <v>21.454605960293897</v>
      </c>
      <c r="K24" s="169">
        <f>SUM(K11,K18,K21)</f>
        <v>50869</v>
      </c>
      <c r="L24" s="193">
        <v>748088</v>
      </c>
      <c r="M24" s="194">
        <v>66.66692877887166</v>
      </c>
      <c r="N24" s="169">
        <f>SUM(N11,N18,N21)</f>
        <v>46838</v>
      </c>
      <c r="O24" s="193">
        <v>825736</v>
      </c>
      <c r="P24" s="194">
        <v>55.657418949284704</v>
      </c>
      <c r="Q24" s="169">
        <f t="shared" si="7"/>
        <v>97707</v>
      </c>
      <c r="R24" s="193">
        <v>1573824</v>
      </c>
      <c r="S24" s="195">
        <v>60.89283566406763</v>
      </c>
      <c r="T24" s="320">
        <f t="shared" si="0"/>
        <v>85686</v>
      </c>
      <c r="U24" s="191">
        <f t="shared" si="1"/>
        <v>2204700</v>
      </c>
      <c r="V24" s="192">
        <v>39.064309355994645</v>
      </c>
      <c r="W24" s="191">
        <f t="shared" si="2"/>
        <v>73268</v>
      </c>
      <c r="X24" s="191">
        <f t="shared" si="3"/>
        <v>2265957</v>
      </c>
      <c r="Y24" s="194">
        <v>32.335939286038986</v>
      </c>
      <c r="Z24" s="169">
        <f t="shared" si="4"/>
        <v>158954</v>
      </c>
      <c r="AA24" s="191">
        <f t="shared" si="8"/>
        <v>4470657</v>
      </c>
      <c r="AB24" s="192">
        <v>35.64552088691987</v>
      </c>
    </row>
    <row r="25" spans="11:29" ht="15.75" thickBot="1"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78"/>
      <c r="AB25" s="72"/>
      <c r="AC25" s="72"/>
    </row>
    <row r="26" spans="1:11" s="25" customFormat="1" ht="14.25">
      <c r="A26" s="350" t="s">
        <v>304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</row>
    <row r="27" spans="1:10" s="25" customFormat="1" ht="14.25">
      <c r="A27" s="319" t="s">
        <v>282</v>
      </c>
      <c r="B27" s="319"/>
      <c r="C27" s="319"/>
      <c r="D27" s="319"/>
      <c r="E27" s="319"/>
      <c r="F27" s="319"/>
      <c r="G27" s="319"/>
      <c r="H27" s="1"/>
      <c r="I27" s="1"/>
      <c r="J27" s="1"/>
    </row>
    <row r="28" ht="15">
      <c r="P28" s="79"/>
    </row>
    <row r="29" spans="1:34" ht="1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</row>
    <row r="30" spans="1:34" ht="1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</row>
    <row r="31" spans="1:34" ht="1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</row>
    <row r="32" spans="1:34" ht="1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</row>
    <row r="33" spans="1:34" ht="1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</row>
    <row r="34" spans="1:34" ht="1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</row>
    <row r="35" spans="1:34" ht="1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</row>
    <row r="36" spans="1:34" ht="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</row>
    <row r="37" spans="1:34" ht="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</row>
    <row r="38" spans="1:34" ht="1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</row>
    <row r="39" spans="1:34" ht="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</row>
    <row r="40" spans="1:34" ht="1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</row>
    <row r="41" spans="1:34" ht="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</sheetData>
  <sheetProtection/>
  <mergeCells count="8">
    <mergeCell ref="A6:S6"/>
    <mergeCell ref="A26:K26"/>
    <mergeCell ref="D2:F2"/>
    <mergeCell ref="Z9:AB9"/>
    <mergeCell ref="B9:H9"/>
    <mergeCell ref="K9:Q9"/>
    <mergeCell ref="T9:V9"/>
    <mergeCell ref="W9:Y9"/>
  </mergeCells>
  <hyperlinks>
    <hyperlink ref="B1" location="íNDICE!A1" display="Volver al índice"/>
    <hyperlink ref="D2" location="íNDICE!A1" display="Volver al índice"/>
  </hyperlinks>
  <printOptions/>
  <pageMargins left="0.75" right="0.75" top="1" bottom="1" header="0" footer="0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30.8515625" style="0" customWidth="1"/>
    <col min="3" max="3" width="17.8515625" style="0" customWidth="1"/>
    <col min="4" max="4" width="18.7109375" style="0" customWidth="1"/>
    <col min="5" max="5" width="21.7109375" style="0" customWidth="1"/>
    <col min="6" max="6" width="25.7109375" style="0" customWidth="1"/>
  </cols>
  <sheetData>
    <row r="1" spans="2:4" ht="89.25" customHeight="1">
      <c r="B1" s="342" t="s">
        <v>0</v>
      </c>
      <c r="C1" s="342"/>
      <c r="D1" s="342"/>
    </row>
    <row r="4" spans="1:7" ht="16.5">
      <c r="A4" s="80"/>
      <c r="B4" s="363" t="s">
        <v>30</v>
      </c>
      <c r="C4" s="363"/>
      <c r="D4" s="363"/>
      <c r="E4" s="363"/>
      <c r="F4" s="80"/>
      <c r="G4" s="80"/>
    </row>
    <row r="5" spans="1:7" ht="16.5">
      <c r="A5" s="80"/>
      <c r="B5" s="80"/>
      <c r="C5" s="80"/>
      <c r="D5" s="80"/>
      <c r="E5" s="80"/>
      <c r="F5" s="80"/>
      <c r="G5" s="80"/>
    </row>
    <row r="6" spans="1:7" ht="16.5">
      <c r="A6" s="363" t="s">
        <v>31</v>
      </c>
      <c r="B6" s="363"/>
      <c r="C6" s="363"/>
      <c r="D6" s="363"/>
      <c r="E6" s="363"/>
      <c r="F6" s="364"/>
      <c r="G6" s="364"/>
    </row>
    <row r="7" spans="1:7" ht="12.75">
      <c r="A7" s="362"/>
      <c r="B7" s="362"/>
      <c r="C7" s="362"/>
      <c r="D7" s="362"/>
      <c r="E7" s="362"/>
      <c r="F7" s="365"/>
      <c r="G7" s="365"/>
    </row>
    <row r="8" spans="1:7" ht="15">
      <c r="A8" s="82"/>
      <c r="B8" s="361" t="s">
        <v>64</v>
      </c>
      <c r="C8" s="362"/>
      <c r="D8" s="362"/>
      <c r="E8" s="362"/>
      <c r="F8" s="82"/>
      <c r="G8" s="82"/>
    </row>
    <row r="9" spans="1:7" ht="15">
      <c r="A9" s="82"/>
      <c r="B9" s="83"/>
      <c r="C9" s="81"/>
      <c r="D9" s="81"/>
      <c r="E9" s="81"/>
      <c r="F9" s="82"/>
      <c r="G9" s="82"/>
    </row>
    <row r="10" spans="1:7" ht="15.75" thickBot="1">
      <c r="A10" s="82"/>
      <c r="B10" s="84"/>
      <c r="C10" s="85"/>
      <c r="D10" s="82"/>
      <c r="E10" s="82"/>
      <c r="F10" s="82"/>
      <c r="G10" s="82"/>
    </row>
    <row r="11" spans="1:7" ht="22.5" customHeight="1">
      <c r="A11" s="216" t="s">
        <v>65</v>
      </c>
      <c r="B11" s="262" t="s">
        <v>66</v>
      </c>
      <c r="C11" s="254" t="s">
        <v>67</v>
      </c>
      <c r="D11" s="255" t="s">
        <v>286</v>
      </c>
      <c r="E11" s="256" t="s">
        <v>287</v>
      </c>
      <c r="F11" s="254" t="s">
        <v>288</v>
      </c>
      <c r="G11" s="82"/>
    </row>
    <row r="12" spans="1:7" ht="16.5">
      <c r="A12" s="217" t="s">
        <v>68</v>
      </c>
      <c r="B12" s="15">
        <v>18318</v>
      </c>
      <c r="C12" s="257">
        <f aca="true" t="shared" si="0" ref="C12:C17">B12/$B$17*100</f>
        <v>6.631694416386997</v>
      </c>
      <c r="D12" s="15">
        <v>626044</v>
      </c>
      <c r="E12" s="258">
        <f aca="true" t="shared" si="1" ref="E12:E17">D12/$D$17*100</f>
        <v>9.646762244055177</v>
      </c>
      <c r="F12" s="257">
        <f aca="true" t="shared" si="2" ref="F12:F17">B12/D12*1000</f>
        <v>29.259924222578604</v>
      </c>
      <c r="G12" s="82"/>
    </row>
    <row r="13" spans="1:7" ht="16.5">
      <c r="A13" s="218" t="s">
        <v>69</v>
      </c>
      <c r="B13" s="15">
        <v>32251</v>
      </c>
      <c r="C13" s="257">
        <f t="shared" si="0"/>
        <v>11.675880370285896</v>
      </c>
      <c r="D13" s="15">
        <v>911658</v>
      </c>
      <c r="E13" s="258">
        <f t="shared" si="1"/>
        <v>14.047811294239471</v>
      </c>
      <c r="F13" s="257">
        <f t="shared" si="2"/>
        <v>35.37620467324369</v>
      </c>
      <c r="G13" s="82"/>
    </row>
    <row r="14" spans="1:7" ht="16.5">
      <c r="A14" s="218" t="s">
        <v>70</v>
      </c>
      <c r="B14" s="15">
        <v>31857</v>
      </c>
      <c r="C14" s="257">
        <f t="shared" si="0"/>
        <v>11.533239929186625</v>
      </c>
      <c r="D14" s="15">
        <v>800484</v>
      </c>
      <c r="E14" s="258">
        <f t="shared" si="1"/>
        <v>12.334722205101022</v>
      </c>
      <c r="F14" s="257">
        <f t="shared" si="2"/>
        <v>39.79717271051014</v>
      </c>
      <c r="G14" s="82"/>
    </row>
    <row r="15" spans="1:7" ht="16.5">
      <c r="A15" s="218" t="s">
        <v>71</v>
      </c>
      <c r="B15" s="15">
        <v>31874</v>
      </c>
      <c r="C15" s="257">
        <f t="shared" si="0"/>
        <v>11.539394465985323</v>
      </c>
      <c r="D15" s="15">
        <v>886456</v>
      </c>
      <c r="E15" s="258">
        <f t="shared" si="1"/>
        <v>13.659471653455949</v>
      </c>
      <c r="F15" s="257">
        <f t="shared" si="2"/>
        <v>35.95666338769212</v>
      </c>
      <c r="G15" s="82"/>
    </row>
    <row r="16" spans="1:7" ht="16.5">
      <c r="A16" s="218" t="s">
        <v>72</v>
      </c>
      <c r="B16" s="15">
        <v>161919</v>
      </c>
      <c r="C16" s="257">
        <f t="shared" si="0"/>
        <v>58.61979081815516</v>
      </c>
      <c r="D16" s="15">
        <v>3265038</v>
      </c>
      <c r="E16" s="258">
        <f t="shared" si="1"/>
        <v>50.31123260314838</v>
      </c>
      <c r="F16" s="257">
        <f t="shared" si="2"/>
        <v>49.591765853873675</v>
      </c>
      <c r="G16" s="82"/>
    </row>
    <row r="17" spans="1:7" ht="17.25" thickBot="1">
      <c r="A17" s="219" t="s">
        <v>17</v>
      </c>
      <c r="B17" s="18">
        <f>SUM(B12:B16)</f>
        <v>276219</v>
      </c>
      <c r="C17" s="259">
        <f t="shared" si="0"/>
        <v>100</v>
      </c>
      <c r="D17" s="17">
        <f>SUM(D12:D16)</f>
        <v>6489680</v>
      </c>
      <c r="E17" s="260">
        <f t="shared" si="1"/>
        <v>100</v>
      </c>
      <c r="F17" s="261">
        <f t="shared" si="2"/>
        <v>42.56280741115125</v>
      </c>
      <c r="G17" s="82"/>
    </row>
    <row r="18" spans="1:7" ht="18.75">
      <c r="A18" s="82"/>
      <c r="B18" s="83"/>
      <c r="C18" s="82"/>
      <c r="D18" s="89"/>
      <c r="E18" s="88"/>
      <c r="F18" s="90"/>
      <c r="G18" s="82"/>
    </row>
    <row r="19" spans="1:11" s="25" customFormat="1" ht="14.25">
      <c r="A19" s="350" t="s">
        <v>289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</row>
    <row r="20" spans="1:10" s="25" customFormat="1" ht="14.25">
      <c r="A20" s="319" t="s">
        <v>290</v>
      </c>
      <c r="B20" s="319"/>
      <c r="C20" s="319"/>
      <c r="D20" s="319"/>
      <c r="E20" s="319"/>
      <c r="F20" s="319"/>
      <c r="G20" s="319"/>
      <c r="H20" s="1"/>
      <c r="I20" s="1"/>
      <c r="J20" s="1"/>
    </row>
    <row r="21" spans="4:5" ht="12.75">
      <c r="D21" s="88"/>
      <c r="E21" s="88"/>
    </row>
    <row r="22" spans="2:5" ht="12.75">
      <c r="B22" s="86"/>
      <c r="C22" s="87"/>
      <c r="D22" s="88"/>
      <c r="E22" s="88"/>
    </row>
    <row r="23" spans="2:3" ht="18">
      <c r="B23" s="89"/>
      <c r="C23" s="67"/>
    </row>
    <row r="24" spans="1:3" ht="18">
      <c r="A24" s="90"/>
      <c r="B24" s="89"/>
      <c r="C24" s="89"/>
    </row>
    <row r="25" spans="1:3" ht="18">
      <c r="A25" s="90"/>
      <c r="B25" s="89"/>
      <c r="C25" s="89"/>
    </row>
    <row r="26" spans="2:3" ht="12.75">
      <c r="B26" s="91"/>
      <c r="C26" s="87"/>
    </row>
    <row r="27" spans="2:3" ht="12.75">
      <c r="B27" s="91"/>
      <c r="C27" s="67"/>
    </row>
    <row r="28" spans="2:3" ht="12.75">
      <c r="B28" s="91"/>
      <c r="C28" s="92"/>
    </row>
    <row r="29" spans="2:3" ht="12.75">
      <c r="B29" s="88"/>
      <c r="C29" s="88"/>
    </row>
  </sheetData>
  <sheetProtection/>
  <mergeCells count="6">
    <mergeCell ref="A19:K19"/>
    <mergeCell ref="B8:E8"/>
    <mergeCell ref="B1:D1"/>
    <mergeCell ref="B4:E4"/>
    <mergeCell ref="A6:G6"/>
    <mergeCell ref="A7:G7"/>
  </mergeCells>
  <hyperlinks>
    <hyperlink ref="B1" location="íNDICE!A1" display="Volver al í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32"/>
  <sheetViews>
    <sheetView zoomScalePageLayoutView="0" workbookViewId="0" topLeftCell="A1">
      <selection activeCell="B3" sqref="B3:D3"/>
    </sheetView>
  </sheetViews>
  <sheetFormatPr defaultColWidth="11.421875" defaultRowHeight="12.75"/>
  <cols>
    <col min="1" max="1" width="19.140625" style="25" customWidth="1"/>
    <col min="2" max="2" width="14.00390625" style="25" customWidth="1"/>
    <col min="3" max="3" width="13.57421875" style="25" customWidth="1"/>
    <col min="4" max="5" width="14.00390625" style="25" customWidth="1"/>
    <col min="6" max="6" width="17.140625" style="25" customWidth="1"/>
    <col min="7" max="7" width="17.28125" style="25" customWidth="1"/>
    <col min="8" max="16384" width="11.421875" style="25" customWidth="1"/>
  </cols>
  <sheetData>
    <row r="1" ht="101.25" customHeight="1"/>
    <row r="3" spans="2:4" ht="30" customHeight="1">
      <c r="B3" s="342" t="s">
        <v>0</v>
      </c>
      <c r="C3" s="342"/>
      <c r="D3" s="342"/>
    </row>
    <row r="4" spans="2:4" ht="15" customHeight="1">
      <c r="B4" s="224"/>
      <c r="C4" s="224"/>
      <c r="D4" s="224"/>
    </row>
    <row r="5" spans="1:7" ht="18">
      <c r="A5" s="368" t="s">
        <v>33</v>
      </c>
      <c r="B5" s="368"/>
      <c r="C5" s="368"/>
      <c r="D5" s="368"/>
      <c r="E5" s="368"/>
      <c r="F5" s="368"/>
      <c r="G5" s="368"/>
    </row>
    <row r="7" spans="1:7" ht="18">
      <c r="A7" s="348" t="s">
        <v>305</v>
      </c>
      <c r="B7" s="348"/>
      <c r="C7" s="348"/>
      <c r="D7" s="348"/>
      <c r="E7" s="348"/>
      <c r="F7" s="348"/>
      <c r="G7" s="366"/>
    </row>
    <row r="8" spans="1:7" ht="15">
      <c r="A8" s="4"/>
      <c r="B8" s="345" t="s">
        <v>2</v>
      </c>
      <c r="C8" s="367"/>
      <c r="D8" s="345"/>
      <c r="E8" s="345"/>
      <c r="F8" s="4"/>
      <c r="G8" s="4"/>
    </row>
    <row r="9" spans="1:7" ht="15">
      <c r="A9" s="4"/>
      <c r="B9" s="4"/>
      <c r="C9" s="4"/>
      <c r="D9" s="4"/>
      <c r="E9" s="4"/>
      <c r="F9" s="4"/>
      <c r="G9" s="4"/>
    </row>
    <row r="10" spans="1:7" ht="15.75" thickBot="1">
      <c r="A10" s="4"/>
      <c r="B10" s="4"/>
      <c r="C10" s="4"/>
      <c r="D10" s="4"/>
      <c r="E10" s="4"/>
      <c r="F10" s="4"/>
      <c r="G10" s="4"/>
    </row>
    <row r="11" spans="1:7" ht="18.75" thickBot="1">
      <c r="A11" s="57"/>
      <c r="B11" s="59" t="s">
        <v>46</v>
      </c>
      <c r="C11" s="60" t="s">
        <v>3</v>
      </c>
      <c r="D11" s="59" t="s">
        <v>47</v>
      </c>
      <c r="E11" s="60" t="s">
        <v>3</v>
      </c>
      <c r="F11" s="59" t="s">
        <v>17</v>
      </c>
      <c r="G11" s="60" t="s">
        <v>3</v>
      </c>
    </row>
    <row r="12" spans="1:7" ht="18">
      <c r="A12" s="93" t="s">
        <v>73</v>
      </c>
      <c r="B12" s="264">
        <v>56908</v>
      </c>
      <c r="C12" s="321">
        <v>59.64698977024987</v>
      </c>
      <c r="D12" s="264">
        <v>47197</v>
      </c>
      <c r="E12" s="321">
        <v>59.70827113326418</v>
      </c>
      <c r="F12" s="63">
        <f>SUM(B12,D12)</f>
        <v>104105</v>
      </c>
      <c r="G12" s="322">
        <v>59.67475666937989</v>
      </c>
    </row>
    <row r="13" spans="1:7" ht="18">
      <c r="A13" s="95" t="s">
        <v>74</v>
      </c>
      <c r="B13" s="264">
        <v>25166</v>
      </c>
      <c r="C13" s="321">
        <v>26.37724299849069</v>
      </c>
      <c r="D13" s="264">
        <v>20893</v>
      </c>
      <c r="E13" s="321">
        <v>26.431444981403235</v>
      </c>
      <c r="F13" s="63">
        <f>SUM(B13,D13)</f>
        <v>46059</v>
      </c>
      <c r="G13" s="322">
        <v>26.40180219427471</v>
      </c>
    </row>
    <row r="14" spans="1:7" ht="18">
      <c r="A14" s="95" t="s">
        <v>75</v>
      </c>
      <c r="B14" s="264">
        <v>13334</v>
      </c>
      <c r="C14" s="321">
        <v>13.975767231259434</v>
      </c>
      <c r="D14" s="264">
        <v>10956</v>
      </c>
      <c r="E14" s="321">
        <v>13.860283885332592</v>
      </c>
      <c r="F14" s="63">
        <f>SUM(B14,D14)</f>
        <v>24290</v>
      </c>
      <c r="G14" s="322">
        <v>13.923441136345396</v>
      </c>
    </row>
    <row r="15" spans="1:7" ht="18.75" thickBot="1">
      <c r="A15" s="96" t="s">
        <v>17</v>
      </c>
      <c r="B15" s="97">
        <f>SUM(B12:B14)</f>
        <v>95408</v>
      </c>
      <c r="C15" s="98">
        <v>100</v>
      </c>
      <c r="D15" s="97">
        <f>SUM(D12:D14)</f>
        <v>79046</v>
      </c>
      <c r="E15" s="98">
        <v>100</v>
      </c>
      <c r="F15" s="97">
        <f>SUM(B15,D15)</f>
        <v>174454</v>
      </c>
      <c r="G15" s="98">
        <v>100</v>
      </c>
    </row>
    <row r="17" spans="1:11" ht="14.25">
      <c r="A17" s="350" t="s">
        <v>283</v>
      </c>
      <c r="B17" s="351"/>
      <c r="C17" s="351"/>
      <c r="D17" s="351"/>
      <c r="E17" s="351"/>
      <c r="F17" s="351"/>
      <c r="G17" s="351"/>
      <c r="H17" s="351"/>
      <c r="I17" s="351"/>
      <c r="J17" s="351"/>
      <c r="K17" s="351"/>
    </row>
    <row r="18" spans="1:10" ht="14.25">
      <c r="A18" s="319" t="s">
        <v>282</v>
      </c>
      <c r="B18" s="319"/>
      <c r="C18" s="319"/>
      <c r="D18" s="319"/>
      <c r="E18" s="319"/>
      <c r="F18" s="319"/>
      <c r="G18" s="319"/>
      <c r="H18" s="1"/>
      <c r="I18" s="1"/>
      <c r="J18" s="1"/>
    </row>
    <row r="22" spans="2:5" ht="12.75">
      <c r="B22" s="99"/>
      <c r="C22" s="99"/>
      <c r="D22" s="99"/>
      <c r="E22" s="99"/>
    </row>
    <row r="23" spans="2:5" ht="12.75">
      <c r="B23" s="100"/>
      <c r="C23" s="100"/>
      <c r="D23" s="100"/>
      <c r="E23" s="99"/>
    </row>
    <row r="24" spans="2:5" ht="12.75">
      <c r="B24" s="101"/>
      <c r="C24" s="102"/>
      <c r="D24" s="101"/>
      <c r="E24" s="99"/>
    </row>
    <row r="25" spans="2:5" ht="12.75">
      <c r="B25" s="101"/>
      <c r="C25" s="102"/>
      <c r="D25" s="101"/>
      <c r="E25" s="99"/>
    </row>
    <row r="26" spans="2:5" ht="12.75">
      <c r="B26" s="103"/>
      <c r="C26" s="104"/>
      <c r="D26" s="103"/>
      <c r="E26" s="99"/>
    </row>
    <row r="27" spans="2:5" ht="12.75">
      <c r="B27" s="103"/>
      <c r="C27" s="104"/>
      <c r="D27" s="103"/>
      <c r="E27" s="99"/>
    </row>
    <row r="28" spans="2:5" ht="12.75">
      <c r="B28" s="103"/>
      <c r="C28" s="104"/>
      <c r="D28" s="103"/>
      <c r="E28" s="99"/>
    </row>
    <row r="29" spans="2:5" ht="12.75">
      <c r="B29" s="103"/>
      <c r="C29" s="104"/>
      <c r="D29" s="103"/>
      <c r="E29" s="99"/>
    </row>
    <row r="30" spans="2:5" ht="12.75">
      <c r="B30" s="99"/>
      <c r="C30" s="99"/>
      <c r="D30" s="99"/>
      <c r="E30" s="99"/>
    </row>
    <row r="31" spans="2:8" ht="12.75">
      <c r="B31" s="99"/>
      <c r="C31" s="99"/>
      <c r="D31" s="99"/>
      <c r="E31" s="99"/>
      <c r="H31" s="69"/>
    </row>
    <row r="32" spans="2:5" ht="12.75">
      <c r="B32" s="105"/>
      <c r="C32" s="105"/>
      <c r="D32" s="105"/>
      <c r="E32" s="105"/>
    </row>
  </sheetData>
  <sheetProtection/>
  <mergeCells count="5">
    <mergeCell ref="A17:K17"/>
    <mergeCell ref="B3:D3"/>
    <mergeCell ref="A7:G7"/>
    <mergeCell ref="B8:E8"/>
    <mergeCell ref="A5:G5"/>
  </mergeCells>
  <hyperlinks>
    <hyperlink ref="B3" location="íNDICE!A1" display="Volver al í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9" width="13.421875" style="0" customWidth="1"/>
  </cols>
  <sheetData>
    <row r="1" spans="2:4" ht="89.25" customHeight="1">
      <c r="B1" s="342" t="s">
        <v>0</v>
      </c>
      <c r="C1" s="342"/>
      <c r="D1" s="342"/>
    </row>
    <row r="4" spans="4:5" ht="18">
      <c r="D4" s="369" t="s">
        <v>34</v>
      </c>
      <c r="E4" s="349"/>
    </row>
    <row r="6" spans="1:9" ht="18">
      <c r="A6" s="348" t="s">
        <v>291</v>
      </c>
      <c r="B6" s="348"/>
      <c r="C6" s="348"/>
      <c r="D6" s="348"/>
      <c r="E6" s="348"/>
      <c r="F6" s="348"/>
      <c r="G6" s="370"/>
      <c r="H6" s="370"/>
      <c r="I6" s="370"/>
    </row>
    <row r="7" spans="1:9" ht="15">
      <c r="A7" s="72"/>
      <c r="B7" s="72"/>
      <c r="C7" s="345" t="s">
        <v>2</v>
      </c>
      <c r="D7" s="367"/>
      <c r="E7" s="345"/>
      <c r="F7" s="345"/>
      <c r="G7" s="72"/>
      <c r="H7" s="72"/>
      <c r="I7" s="110"/>
    </row>
    <row r="8" spans="1:9" ht="15">
      <c r="A8" s="72"/>
      <c r="B8" s="72"/>
      <c r="C8" s="4"/>
      <c r="D8" s="25"/>
      <c r="E8" s="4"/>
      <c r="F8" s="4"/>
      <c r="G8" s="72"/>
      <c r="H8" s="72"/>
      <c r="I8" s="110"/>
    </row>
    <row r="9" spans="1:9" ht="15.75" thickBot="1">
      <c r="A9" s="72"/>
      <c r="B9" s="72"/>
      <c r="C9" s="72"/>
      <c r="D9" s="72"/>
      <c r="E9" s="72"/>
      <c r="F9" s="72"/>
      <c r="G9" s="72"/>
      <c r="H9" s="72"/>
      <c r="I9" s="110"/>
    </row>
    <row r="10" spans="1:9" ht="17.25" thickBot="1">
      <c r="A10" s="72"/>
      <c r="B10" s="6" t="s">
        <v>73</v>
      </c>
      <c r="C10" s="7" t="s">
        <v>3</v>
      </c>
      <c r="D10" s="6" t="s">
        <v>74</v>
      </c>
      <c r="E10" s="7" t="s">
        <v>3</v>
      </c>
      <c r="F10" s="6" t="s">
        <v>77</v>
      </c>
      <c r="G10" s="7" t="s">
        <v>3</v>
      </c>
      <c r="H10" s="6" t="s">
        <v>17</v>
      </c>
      <c r="I10" s="7" t="s">
        <v>3</v>
      </c>
    </row>
    <row r="11" spans="1:9" ht="16.5">
      <c r="A11" s="111" t="s">
        <v>79</v>
      </c>
      <c r="B11" s="9">
        <v>106294</v>
      </c>
      <c r="C11" s="10">
        <v>66.92860336110115</v>
      </c>
      <c r="D11" s="9">
        <v>38097</v>
      </c>
      <c r="E11" s="10">
        <v>53.42598305940427</v>
      </c>
      <c r="F11" s="9">
        <v>23984</v>
      </c>
      <c r="G11" s="10">
        <v>52.03280253395236</v>
      </c>
      <c r="H11" s="9">
        <f>SUM(B11,D11,F11)</f>
        <v>168375</v>
      </c>
      <c r="I11" s="10">
        <v>60.95706667535542</v>
      </c>
    </row>
    <row r="12" spans="1:9" ht="16.5">
      <c r="A12" s="9" t="s">
        <v>80</v>
      </c>
      <c r="B12" s="9">
        <f>SUM(B13:B14)</f>
        <v>27788</v>
      </c>
      <c r="C12" s="10">
        <v>17.49686746381055</v>
      </c>
      <c r="D12" s="9">
        <f>SUM(D13:D14)</f>
        <v>24427</v>
      </c>
      <c r="E12" s="10">
        <v>34.255623492455264</v>
      </c>
      <c r="F12" s="9">
        <f>SUM(F13:F14)</f>
        <v>10515</v>
      </c>
      <c r="G12" s="10">
        <v>22.812079663296743</v>
      </c>
      <c r="H12" s="9">
        <f>SUM(H13:H14)</f>
        <v>62730</v>
      </c>
      <c r="I12" s="10">
        <v>22.71024078720146</v>
      </c>
    </row>
    <row r="13" spans="1:9" ht="16.5">
      <c r="A13" s="14" t="s">
        <v>12</v>
      </c>
      <c r="B13" s="14">
        <v>14319</v>
      </c>
      <c r="C13" s="16">
        <v>9.016037325978957</v>
      </c>
      <c r="D13" s="14">
        <v>8714</v>
      </c>
      <c r="E13" s="16">
        <v>12.220227744432602</v>
      </c>
      <c r="F13" s="14">
        <v>5768</v>
      </c>
      <c r="G13" s="16">
        <v>12.513559248492212</v>
      </c>
      <c r="H13" s="14">
        <f>SUM(B13,D13,F13)</f>
        <v>28801</v>
      </c>
      <c r="I13" s="10">
        <v>10.426871431726276</v>
      </c>
    </row>
    <row r="14" spans="1:9" ht="16.5">
      <c r="A14" s="14" t="s">
        <v>13</v>
      </c>
      <c r="B14" s="14">
        <v>13469</v>
      </c>
      <c r="C14" s="16">
        <v>8.480830137831592</v>
      </c>
      <c r="D14" s="14">
        <v>15713</v>
      </c>
      <c r="E14" s="16">
        <v>22.035395748022662</v>
      </c>
      <c r="F14" s="14">
        <v>4747</v>
      </c>
      <c r="G14" s="16">
        <v>10.29852041480453</v>
      </c>
      <c r="H14" s="14">
        <f>SUM(B14,D14,F14)</f>
        <v>33929</v>
      </c>
      <c r="I14" s="10">
        <v>12.283369355475186</v>
      </c>
    </row>
    <row r="15" spans="1:9" ht="16.5">
      <c r="A15" s="9" t="s">
        <v>14</v>
      </c>
      <c r="B15" s="9">
        <f>SUM(B16:B17)</f>
        <v>24735</v>
      </c>
      <c r="C15" s="10">
        <v>15.574529175088308</v>
      </c>
      <c r="D15" s="9">
        <f>SUM(D16:D17)</f>
        <v>8784</v>
      </c>
      <c r="E15" s="10">
        <v>12.31839344814046</v>
      </c>
      <c r="F15" s="9">
        <f>SUM(F16:F17)</f>
        <v>11595</v>
      </c>
      <c r="G15" s="10">
        <v>25.155117802750897</v>
      </c>
      <c r="H15" s="9">
        <f>SUM(H16:H17)</f>
        <v>45114</v>
      </c>
      <c r="I15" s="10">
        <v>16.332692537443116</v>
      </c>
    </row>
    <row r="16" spans="1:10" ht="16.5">
      <c r="A16" s="14" t="s">
        <v>15</v>
      </c>
      <c r="B16" s="14">
        <v>14701</v>
      </c>
      <c r="C16" s="16">
        <v>9.256565732887537</v>
      </c>
      <c r="D16" s="14">
        <v>3627</v>
      </c>
      <c r="E16" s="16">
        <v>5.086385819262916</v>
      </c>
      <c r="F16" s="14">
        <v>962</v>
      </c>
      <c r="G16" s="16">
        <v>2.0870395279212044</v>
      </c>
      <c r="H16" s="14">
        <f>SUM(B16,D16,F16)</f>
        <v>19290</v>
      </c>
      <c r="I16" s="10">
        <v>6.9835891086420565</v>
      </c>
      <c r="J16" s="33"/>
    </row>
    <row r="17" spans="1:9" ht="16.5">
      <c r="A17" s="14" t="s">
        <v>16</v>
      </c>
      <c r="B17" s="14">
        <v>10034</v>
      </c>
      <c r="C17" s="16">
        <v>6.317963442200772</v>
      </c>
      <c r="D17" s="14">
        <v>5157</v>
      </c>
      <c r="E17" s="16">
        <v>7.232007628877546</v>
      </c>
      <c r="F17" s="14">
        <v>10633</v>
      </c>
      <c r="G17" s="16">
        <v>23.068078274829695</v>
      </c>
      <c r="H17" s="14">
        <f>SUM(B17,D17,F17)</f>
        <v>25824</v>
      </c>
      <c r="I17" s="10">
        <v>9.34910342880106</v>
      </c>
    </row>
    <row r="18" spans="1:9" ht="17.25" thickBot="1">
      <c r="A18" s="17" t="s">
        <v>17</v>
      </c>
      <c r="B18" s="18">
        <v>152028</v>
      </c>
      <c r="C18" s="19">
        <v>133.07139663889888</v>
      </c>
      <c r="D18" s="18">
        <f>D11+D12+D15</f>
        <v>71308</v>
      </c>
      <c r="E18" s="19">
        <v>100</v>
      </c>
      <c r="F18" s="18">
        <f>F11+F12+F15</f>
        <v>46094</v>
      </c>
      <c r="G18" s="19">
        <v>100</v>
      </c>
      <c r="H18" s="18">
        <f>SUM(H11+H12+H15)</f>
        <v>276219</v>
      </c>
      <c r="I18" s="19">
        <v>100</v>
      </c>
    </row>
    <row r="19" ht="12.75">
      <c r="H19" s="33"/>
    </row>
    <row r="20" spans="1:11" s="25" customFormat="1" ht="14.25">
      <c r="A20" s="350" t="s">
        <v>283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</row>
    <row r="21" spans="1:10" s="25" customFormat="1" ht="14.25">
      <c r="A21" s="319" t="s">
        <v>282</v>
      </c>
      <c r="B21" s="319"/>
      <c r="C21" s="319"/>
      <c r="D21" s="319"/>
      <c r="E21" s="319"/>
      <c r="F21" s="319"/>
      <c r="G21" s="319"/>
      <c r="H21" s="1"/>
      <c r="I21" s="1"/>
      <c r="J21" s="1"/>
    </row>
    <row r="25" spans="1:5" ht="12.75">
      <c r="A25" s="25"/>
      <c r="B25" s="25"/>
      <c r="C25" s="25"/>
      <c r="D25" s="25"/>
      <c r="E25" s="25"/>
    </row>
    <row r="26" spans="1:5" ht="12.75">
      <c r="A26" s="25"/>
      <c r="B26" s="25"/>
      <c r="C26" s="25"/>
      <c r="D26" s="25"/>
      <c r="E26" s="25"/>
    </row>
    <row r="27" spans="1:5" ht="12.75">
      <c r="A27" s="25"/>
      <c r="B27" s="25"/>
      <c r="C27" s="25"/>
      <c r="D27" s="25"/>
      <c r="E27" s="25"/>
    </row>
    <row r="28" spans="1:5" ht="12.75">
      <c r="A28" s="25"/>
      <c r="B28" s="25"/>
      <c r="C28" s="25"/>
      <c r="D28" s="25"/>
      <c r="E28" s="25"/>
    </row>
    <row r="29" spans="1:5" ht="12.75">
      <c r="A29" s="25"/>
      <c r="B29" s="25"/>
      <c r="C29" s="25"/>
      <c r="D29" s="25"/>
      <c r="E29" s="25"/>
    </row>
  </sheetData>
  <sheetProtection/>
  <mergeCells count="5">
    <mergeCell ref="B1:D1"/>
    <mergeCell ref="D4:E4"/>
    <mergeCell ref="A6:I6"/>
    <mergeCell ref="C7:F7"/>
    <mergeCell ref="A20:K20"/>
  </mergeCells>
  <hyperlinks>
    <hyperlink ref="B1" location="íNDICE!A1" display="Volver al í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IEM2177</dc:creator>
  <cp:keywords/>
  <dc:description/>
  <cp:lastModifiedBy>ICM</cp:lastModifiedBy>
  <cp:lastPrinted>2012-07-06T08:33:53Z</cp:lastPrinted>
  <dcterms:created xsi:type="dcterms:W3CDTF">2010-04-20T11:20:27Z</dcterms:created>
  <dcterms:modified xsi:type="dcterms:W3CDTF">2012-08-14T08:42:53Z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