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NT\1 Tramitación\Seguimiento y transparencia\Indicadores de transparencia\2026\"/>
    </mc:Choice>
  </mc:AlternateContent>
  <xr:revisionPtr revIDLastSave="0" documentId="8_{1891847D-2ABA-4784-8CB8-2477DC8CA9E1}" xr6:coauthVersionLast="36" xr6:coauthVersionMax="36" xr10:uidLastSave="{00000000-0000-0000-0000-000000000000}"/>
  <bookViews>
    <workbookView xWindow="0" yWindow="0" windowWidth="23040" windowHeight="8940" xr2:uid="{F70E6AB6-556E-4DBB-AC64-A3594F2D6E96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Tipo2012">'[3]Lista desplegable 2012'!$A$1:$A$14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1" l="1"/>
  <c r="Q24" i="1"/>
  <c r="O24" i="1"/>
  <c r="R24" i="1" s="1"/>
  <c r="L24" i="1"/>
  <c r="W23" i="1"/>
  <c r="Q23" i="1"/>
  <c r="O23" i="1"/>
  <c r="R23" i="1" s="1"/>
  <c r="L23" i="1"/>
  <c r="W22" i="1"/>
  <c r="Q22" i="1"/>
  <c r="O22" i="1"/>
  <c r="R22" i="1" s="1"/>
  <c r="L22" i="1"/>
  <c r="W21" i="1"/>
  <c r="Q21" i="1"/>
  <c r="O21" i="1"/>
  <c r="R21" i="1" s="1"/>
  <c r="L21" i="1"/>
  <c r="W20" i="1"/>
  <c r="Q20" i="1"/>
  <c r="O20" i="1"/>
  <c r="L20" i="1"/>
  <c r="W19" i="1"/>
  <c r="Q19" i="1"/>
  <c r="O19" i="1"/>
  <c r="L19" i="1"/>
  <c r="W18" i="1"/>
  <c r="Q18" i="1"/>
  <c r="O18" i="1"/>
  <c r="L18" i="1"/>
  <c r="W17" i="1"/>
  <c r="Q17" i="1"/>
  <c r="O17" i="1"/>
  <c r="L17" i="1"/>
  <c r="W16" i="1"/>
  <c r="Q16" i="1"/>
  <c r="O16" i="1"/>
  <c r="R16" i="1" s="1"/>
  <c r="L16" i="1"/>
  <c r="W15" i="1"/>
  <c r="Q15" i="1"/>
  <c r="O15" i="1"/>
  <c r="R15" i="1" s="1"/>
  <c r="L15" i="1"/>
  <c r="W14" i="1"/>
  <c r="Q14" i="1"/>
  <c r="O14" i="1"/>
  <c r="R14" i="1" s="1"/>
  <c r="L14" i="1"/>
  <c r="W13" i="1"/>
  <c r="Q13" i="1"/>
  <c r="O13" i="1"/>
  <c r="R13" i="1" s="1"/>
  <c r="L13" i="1"/>
  <c r="W12" i="1"/>
  <c r="Q12" i="1"/>
  <c r="O12" i="1"/>
  <c r="L12" i="1"/>
  <c r="W11" i="1"/>
  <c r="Q11" i="1"/>
  <c r="O11" i="1"/>
  <c r="L11" i="1"/>
  <c r="W10" i="1"/>
  <c r="Q10" i="1"/>
  <c r="O10" i="1"/>
  <c r="L10" i="1"/>
  <c r="W9" i="1"/>
  <c r="Q9" i="1"/>
  <c r="O9" i="1"/>
  <c r="L9" i="1"/>
  <c r="W8" i="1"/>
  <c r="Q8" i="1"/>
  <c r="O8" i="1"/>
  <c r="R8" i="1" s="1"/>
  <c r="L8" i="1"/>
  <c r="W7" i="1"/>
  <c r="Q7" i="1"/>
  <c r="O7" i="1"/>
  <c r="R7" i="1" s="1"/>
  <c r="L7" i="1"/>
  <c r="W6" i="1"/>
  <c r="Q6" i="1"/>
  <c r="O6" i="1"/>
  <c r="R6" i="1" s="1"/>
  <c r="L6" i="1"/>
  <c r="W5" i="1"/>
  <c r="Q5" i="1"/>
  <c r="O5" i="1"/>
  <c r="R5" i="1" s="1"/>
  <c r="L5" i="1"/>
  <c r="W4" i="1"/>
  <c r="Q4" i="1"/>
  <c r="O4" i="1"/>
  <c r="R12" i="1" s="1"/>
  <c r="L4" i="1"/>
  <c r="W3" i="1"/>
  <c r="Q3" i="1"/>
  <c r="O3" i="1"/>
  <c r="R11" i="1" s="1"/>
  <c r="L3" i="1"/>
  <c r="W2" i="1"/>
  <c r="R2" i="1"/>
  <c r="Q2" i="1"/>
  <c r="O2" i="1"/>
  <c r="R19" i="1" s="1"/>
  <c r="L2" i="1"/>
  <c r="R18" i="1" l="1"/>
  <c r="R10" i="1"/>
  <c r="R20" i="1"/>
  <c r="R9" i="1"/>
  <c r="R17" i="1"/>
  <c r="R4" i="1"/>
  <c r="R3" i="1"/>
</calcChain>
</file>

<file path=xl/sharedStrings.xml><?xml version="1.0" encoding="utf-8"?>
<sst xmlns="http://schemas.openxmlformats.org/spreadsheetml/2006/main" count="252" uniqueCount="149">
  <si>
    <t>OBJETO</t>
  </si>
  <si>
    <t xml:space="preserve">Tipo </t>
  </si>
  <si>
    <t>Tramitación</t>
  </si>
  <si>
    <t>Dpto/Sección</t>
  </si>
  <si>
    <t>C Menor /
C Artístico</t>
  </si>
  <si>
    <t>Incoación</t>
  </si>
  <si>
    <t>Fecha resolución adjudicación</t>
  </si>
  <si>
    <t>Nº Decreto</t>
  </si>
  <si>
    <t>Importe
PBL</t>
  </si>
  <si>
    <t>IVA
PBL</t>
  </si>
  <si>
    <t>Total
PBL</t>
  </si>
  <si>
    <t xml:space="preserve">Importe 
ADJUDICACIÓN </t>
  </si>
  <si>
    <t>IVA
ADJUDICACIÓN</t>
  </si>
  <si>
    <t>Total 
ADJUDICACIÓN</t>
  </si>
  <si>
    <t>Suscripción
(C. Menores)</t>
  </si>
  <si>
    <t>INDICADOR % BAJA</t>
  </si>
  <si>
    <t>% de peso en el total adjudicado por cuatrimestre</t>
  </si>
  <si>
    <t>Nº 
Licitadores</t>
  </si>
  <si>
    <t>Adjudicatario</t>
  </si>
  <si>
    <t>CIF / DNI</t>
  </si>
  <si>
    <t>Plazo de ejecución
(días)</t>
  </si>
  <si>
    <t>Total días tramitación
(incoación a adjudicación)</t>
  </si>
  <si>
    <t>Observaciones</t>
  </si>
  <si>
    <t>Programación artistica durante el ciclo festivo de San Sebastián</t>
  </si>
  <si>
    <t>Privado</t>
  </si>
  <si>
    <t>Ordinario</t>
  </si>
  <si>
    <t xml:space="preserve">Desarrollo Local </t>
  </si>
  <si>
    <t>Artístico</t>
  </si>
  <si>
    <t>218/2026</t>
  </si>
  <si>
    <t>Vulkano ACI Service S.L.</t>
  </si>
  <si>
    <t>B37457819</t>
  </si>
  <si>
    <t>6 contratos</t>
  </si>
  <si>
    <t>La realización de la obra de teatro-comedia “Madres Imperfectas”</t>
  </si>
  <si>
    <t>Igualdad</t>
  </si>
  <si>
    <t>802/2026</t>
  </si>
  <si>
    <t>Mónica Caballero Fisac</t>
  </si>
  <si>
    <t>1 contrato</t>
  </si>
  <si>
    <t>Programación de la "campaña escolar febrero-mayo 2026"</t>
  </si>
  <si>
    <t>Cultura</t>
  </si>
  <si>
    <t>429/2026</t>
  </si>
  <si>
    <t>Wuaynot Producciones</t>
  </si>
  <si>
    <t>B0161145</t>
  </si>
  <si>
    <t>Espectáculo musical para mayores Tributo a Serrat</t>
  </si>
  <si>
    <t>Personas Mayores</t>
  </si>
  <si>
    <t>269/2026</t>
  </si>
  <si>
    <t>Events Branch, S.L.</t>
  </si>
  <si>
    <t>B67515783</t>
  </si>
  <si>
    <t>Actuación artística en el Mercado Agroalimentario marzo 2026</t>
  </si>
  <si>
    <t>930/2026</t>
  </si>
  <si>
    <t>Renovación suscripción "La Razón" biblioteca Marcos Ana</t>
  </si>
  <si>
    <t>Menor</t>
  </si>
  <si>
    <t>799/2026</t>
  </si>
  <si>
    <t>SI</t>
  </si>
  <si>
    <t>Audiovisual Española 2000 S.A.</t>
  </si>
  <si>
    <t>A82031329</t>
  </si>
  <si>
    <t>Renovación revistas BAYARD 2026 Bibliotecas municipales</t>
  </si>
  <si>
    <t>967/2026</t>
  </si>
  <si>
    <t>Bayard Ediciones, S.A.</t>
  </si>
  <si>
    <t>A78874054</t>
  </si>
  <si>
    <t>Renovacion  suscripcion Cinco Dias biblioteca Pza de la Iglesia</t>
  </si>
  <si>
    <t>1065/2026</t>
  </si>
  <si>
    <t>Ediciones El Pais, S.L.</t>
  </si>
  <si>
    <t>B85635910</t>
  </si>
  <si>
    <t>Adquisición de mástiles para Colegio Arbitral de Consumo</t>
  </si>
  <si>
    <t>Comercio y Consumo</t>
  </si>
  <si>
    <t>1362/2026</t>
  </si>
  <si>
    <t>Banderas y Soportes Publicitarios
S.L.</t>
  </si>
  <si>
    <t>B-86835634</t>
  </si>
  <si>
    <t>Estudio-diagnóstico de la conducta suicida en San Sebastián de los Reyes</t>
  </si>
  <si>
    <t>Bienestar Social</t>
  </si>
  <si>
    <t>1585/2026</t>
  </si>
  <si>
    <t>Nostos Psicología</t>
  </si>
  <si>
    <t>B-56515828</t>
  </si>
  <si>
    <t>Suministro de taburetes móviles para Bibliotecas</t>
  </si>
  <si>
    <t>Suministros</t>
  </si>
  <si>
    <t>2026/1470</t>
  </si>
  <si>
    <t>NO</t>
  </si>
  <si>
    <t>Bruneau, S.A.</t>
  </si>
  <si>
    <t>A62588421</t>
  </si>
  <si>
    <t>Renovación suscripción ABC bibliotecas municipales</t>
  </si>
  <si>
    <t>1473/2026</t>
  </si>
  <si>
    <t>Diario ABC S.L.</t>
  </si>
  <si>
    <t>B82824194</t>
  </si>
  <si>
    <t>Suscripción revista cocina "La Razón" biblioteca Marcos Ana</t>
  </si>
  <si>
    <t>1415/2026</t>
  </si>
  <si>
    <t>Renovación suscripciones de EL MUNDO y MARCA de la biblioteca Plaza de la Iglesia.</t>
  </si>
  <si>
    <t>2026/1678</t>
  </si>
  <si>
    <t>Unidad Editorial S.A.</t>
  </si>
  <si>
    <t>A79102331</t>
  </si>
  <si>
    <t>Renovación suscripciones de Unidad Editorial para biblioteca Marcos Ana y Claudio Rodriguez</t>
  </si>
  <si>
    <t>1534/2026</t>
  </si>
  <si>
    <t>Renovación suscripción Lefbvre</t>
  </si>
  <si>
    <t>Asesoría Jurídica</t>
  </si>
  <si>
    <t>1833/2026</t>
  </si>
  <si>
    <t>Lefbvre S.A.</t>
  </si>
  <si>
    <t>A-79216651</t>
  </si>
  <si>
    <t>Programación artística de Carnaval y Batucada 2026</t>
  </si>
  <si>
    <t>Participación Ciudadana</t>
  </si>
  <si>
    <t>800/2026</t>
  </si>
  <si>
    <t>Asociación Tupujume y Etno sonido producciones S.L.</t>
  </si>
  <si>
    <t>G87863536 y B47438007</t>
  </si>
  <si>
    <t>2 contratos</t>
  </si>
  <si>
    <t>Actuación artísstica en el  Mercado Agroalimentario edición marzo 2026</t>
  </si>
  <si>
    <t>1contrato</t>
  </si>
  <si>
    <t>Representación del espectáculo Maureen Choi y Mario Carrillo</t>
  </si>
  <si>
    <t>963/2026</t>
  </si>
  <si>
    <t>Asociación Cultural MCQ</t>
  </si>
  <si>
    <t>G87338828</t>
  </si>
  <si>
    <t>Actuación artística en el Mercado Agroalimentario edición febrero 2026</t>
  </si>
  <si>
    <t>990/2026</t>
  </si>
  <si>
    <t>Marcos Martínez Olmeda</t>
  </si>
  <si>
    <t>53007589H</t>
  </si>
  <si>
    <t xml:space="preserve">Concierto de Andrés Suárez </t>
  </si>
  <si>
    <t>1381/2026</t>
  </si>
  <si>
    <t>Radioestudio S.A.</t>
  </si>
  <si>
    <t>A28805497</t>
  </si>
  <si>
    <t>Actuación Héctor Urién Rodríguez</t>
  </si>
  <si>
    <t>1669/2026</t>
  </si>
  <si>
    <t>Héctor Urién Rodríguez</t>
  </si>
  <si>
    <t xml:space="preserve">EXPTE </t>
  </si>
  <si>
    <t>1/26 A</t>
  </si>
  <si>
    <t>2/26 A</t>
  </si>
  <si>
    <t>3/26 A</t>
  </si>
  <si>
    <t>6/26 A</t>
  </si>
  <si>
    <t>7/26 A</t>
  </si>
  <si>
    <t>8/26 A</t>
  </si>
  <si>
    <t>2/26 M</t>
  </si>
  <si>
    <t>3/26 M</t>
  </si>
  <si>
    <t>4/26 M</t>
  </si>
  <si>
    <t>5/26 M</t>
  </si>
  <si>
    <t>6/26 M</t>
  </si>
  <si>
    <t>7/26 M</t>
  </si>
  <si>
    <t>8/26M</t>
  </si>
  <si>
    <t>10/26 M</t>
  </si>
  <si>
    <t>11/26 M</t>
  </si>
  <si>
    <t>12/26 M</t>
  </si>
  <si>
    <t>13/26 M</t>
  </si>
  <si>
    <t>5/26 A</t>
  </si>
  <si>
    <t>9/26 A</t>
  </si>
  <si>
    <t>10/26 A</t>
  </si>
  <si>
    <t>11/26 A</t>
  </si>
  <si>
    <t>12/26 A</t>
  </si>
  <si>
    <t>Animación del pasacalle del desfile de carnaval y del entierro de la sardina</t>
  </si>
  <si>
    <t>Juventud</t>
  </si>
  <si>
    <t>839/2026</t>
  </si>
  <si>
    <t>Ale Hop teatro-circo (Eklecticum producciones S.L.)</t>
  </si>
  <si>
    <t>B-86674884</t>
  </si>
  <si>
    <t>XXX082XXX</t>
  </si>
  <si>
    <t>XXX8410XX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</si>
</sst>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3" applyNumberFormat="1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44" fontId="3" fillId="2" borderId="1" xfId="4" applyNumberFormat="1" applyFont="1" applyFill="1" applyBorder="1" applyAlignment="1">
      <alignment horizontal="center" vertical="center" wrapText="1"/>
    </xf>
    <xf numFmtId="0" fontId="3" fillId="3" borderId="1" xfId="3" applyNumberFormat="1" applyFont="1" applyFill="1" applyBorder="1" applyAlignment="1">
      <alignment horizontal="center" vertical="center" wrapText="1"/>
    </xf>
    <xf numFmtId="0" fontId="4" fillId="3" borderId="1" xfId="3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1" xfId="3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1" xfId="4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2" fillId="4" borderId="1" xfId="2" applyNumberFormat="1" applyFont="1" applyFill="1" applyBorder="1" applyAlignment="1">
      <alignment horizontal="center" vertical="center" wrapText="1"/>
    </xf>
    <xf numFmtId="10" fontId="2" fillId="4" borderId="1" xfId="2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 shrinkToFit="1"/>
    </xf>
    <xf numFmtId="43" fontId="2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5" fillId="0" borderId="2" xfId="0" applyFont="1" applyBorder="1"/>
    <xf numFmtId="0" fontId="5" fillId="0" borderId="1" xfId="3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 shrinkToFit="1"/>
    </xf>
    <xf numFmtId="43" fontId="5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1" xfId="0" applyFont="1" applyBorder="1"/>
    <xf numFmtId="164" fontId="2" fillId="0" borderId="1" xfId="4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 shrinkToFit="1"/>
    </xf>
    <xf numFmtId="164" fontId="5" fillId="4" borderId="1" xfId="4" applyNumberFormat="1" applyFont="1" applyFill="1" applyBorder="1" applyAlignment="1">
      <alignment horizontal="center" vertical="center" wrapText="1"/>
    </xf>
    <xf numFmtId="10" fontId="5" fillId="4" borderId="1" xfId="2" applyNumberFormat="1" applyFont="1" applyFill="1" applyBorder="1" applyAlignment="1">
      <alignment horizontal="center" vertical="center" wrapText="1"/>
    </xf>
    <xf numFmtId="43" fontId="5" fillId="4" borderId="1" xfId="1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0" fillId="0" borderId="2" xfId="0" applyFont="1" applyBorder="1"/>
    <xf numFmtId="0" fontId="5" fillId="4" borderId="2" xfId="0" applyFont="1" applyFill="1" applyBorder="1"/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 shrinkToFit="1"/>
    </xf>
  </cellXfs>
  <cellStyles count="5">
    <cellStyle name="Millares" xfId="1" builtinId="3"/>
    <cellStyle name="Moneda 2" xfId="4" xr:uid="{0B530780-91B0-4022-B71E-2579F18ED0E3}"/>
    <cellStyle name="Normal" xfId="0" builtinId="0"/>
    <cellStyle name="Normal 2 2" xfId="3" xr:uid="{0E629B0D-AEBF-4C9B-9A8B-0FFF607FFF0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/1%20Tramitaci&#243;n/Seguimiento%20y%20transparencia/relacion%20expedientes%20y%20adjudicatarios/2026%20relaci&#243;n%20de%20expedien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/1%20Tramitaci&#243;n/Seguimiento%20y%20transparencia/relacion%20expedientes%20y%20adjudicatarios/2024-2025%20Relaci&#243;n%20expd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/1%20Tramitaci&#243;n/Seguimiento%20y%20transparencia/relacion%20expedientes%20y%20adjudicatarios/Relaci&#243;n%20expd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  <sheetName val="Menores-artísticos 2026"/>
      <sheetName val="Modificaciones 2026"/>
      <sheetName val="listas desplegabl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  <sheetName val="datos"/>
      <sheetName val="2025"/>
      <sheetName val="2025 Menores"/>
      <sheetName val="Modificaciones contratos"/>
      <sheetName val="2024"/>
      <sheetName val="Lista desplegable 201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4"/>
      <sheetName val="2023"/>
      <sheetName val="2022"/>
      <sheetName val="Modificaciones contratos"/>
      <sheetName val="Lista desplegable 2012"/>
      <sheetName val="2021"/>
      <sheetName val="2020"/>
      <sheetName val="2019"/>
      <sheetName val="CON 2018"/>
      <sheetName val="CON 2017"/>
      <sheetName val="CON 2016"/>
      <sheetName val="CON 2015"/>
      <sheetName val="CON 2014"/>
      <sheetName val="CON 2013"/>
      <sheetName val="CON 2012"/>
      <sheetName val="CON 2011"/>
      <sheetName val="CON 2010"/>
      <sheetName val="CON 2009"/>
      <sheetName val="CON 2008"/>
      <sheetName val="PAT 2011"/>
      <sheetName val="Lista desplegable anterior"/>
      <sheetName val="Hoja1"/>
      <sheetName val="Encuesta"/>
      <sheetName val="Relación expdtes"/>
      <sheetName val="2026"/>
      <sheetName val="datos"/>
      <sheetName val="2025 Menor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Tipo</v>
          </cell>
        </row>
        <row r="2">
          <cell r="A2" t="str">
            <v>Asistencia Técnica</v>
          </cell>
        </row>
        <row r="3">
          <cell r="A3" t="str">
            <v>Colaboración entre s. público y s. privado</v>
          </cell>
        </row>
        <row r="4">
          <cell r="A4" t="str">
            <v xml:space="preserve">Concesión  </v>
          </cell>
        </row>
        <row r="5">
          <cell r="A5" t="str">
            <v>Concesión obras públicas</v>
          </cell>
        </row>
        <row r="6">
          <cell r="A6" t="str">
            <v>Gestión Servicios públicos</v>
          </cell>
        </row>
        <row r="7">
          <cell r="A7" t="str">
            <v>Mixtos</v>
          </cell>
        </row>
        <row r="8">
          <cell r="A8" t="str">
            <v xml:space="preserve">Obras </v>
          </cell>
        </row>
        <row r="9">
          <cell r="A9" t="str">
            <v>Privado</v>
          </cell>
        </row>
        <row r="10">
          <cell r="A10" t="str">
            <v>Servicios</v>
          </cell>
        </row>
        <row r="11">
          <cell r="A11" t="str">
            <v>Suministros</v>
          </cell>
        </row>
        <row r="12">
          <cell r="A12" t="str">
            <v>Administrativo Especial</v>
          </cell>
        </row>
        <row r="13">
          <cell r="A13" t="str">
            <v>Enajenación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CE28-5477-4C5D-AE93-02AB65F38C83}">
  <dimension ref="A1:X24"/>
  <sheetViews>
    <sheetView tabSelected="1" topLeftCell="H1" workbookViewId="0">
      <selection activeCell="U25" sqref="U25"/>
    </sheetView>
  </sheetViews>
  <sheetFormatPr baseColWidth="10" defaultRowHeight="14.4" x14ac:dyDescent="0.3"/>
  <cols>
    <col min="2" max="2" width="59.88671875" bestFit="1" customWidth="1"/>
    <col min="5" max="5" width="12" customWidth="1"/>
  </cols>
  <sheetData>
    <row r="1" spans="1:24" ht="79.2" x14ac:dyDescent="0.3">
      <c r="A1" s="1" t="s">
        <v>119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3" t="s">
        <v>8</v>
      </c>
      <c r="K1" s="3" t="s">
        <v>9</v>
      </c>
      <c r="L1" s="4" t="s">
        <v>10</v>
      </c>
      <c r="M1" s="1" t="s">
        <v>11</v>
      </c>
      <c r="N1" s="1" t="s">
        <v>12</v>
      </c>
      <c r="O1" s="4" t="s">
        <v>13</v>
      </c>
      <c r="P1" s="1" t="s">
        <v>14</v>
      </c>
      <c r="Q1" s="5" t="s">
        <v>15</v>
      </c>
      <c r="R1" s="5" t="s">
        <v>16</v>
      </c>
      <c r="S1" s="1" t="s">
        <v>17</v>
      </c>
      <c r="T1" s="1" t="s">
        <v>18</v>
      </c>
      <c r="U1" s="1" t="s">
        <v>19</v>
      </c>
      <c r="V1" s="3" t="s">
        <v>20</v>
      </c>
      <c r="W1" s="5" t="s">
        <v>21</v>
      </c>
      <c r="X1" s="1" t="s">
        <v>22</v>
      </c>
    </row>
    <row r="2" spans="1:24" ht="26.4" x14ac:dyDescent="0.3">
      <c r="A2" s="41" t="s">
        <v>120</v>
      </c>
      <c r="B2" s="6" t="s">
        <v>23</v>
      </c>
      <c r="C2" s="7" t="s">
        <v>24</v>
      </c>
      <c r="D2" s="7" t="s">
        <v>25</v>
      </c>
      <c r="E2" s="7" t="s">
        <v>26</v>
      </c>
      <c r="F2" s="7" t="s">
        <v>27</v>
      </c>
      <c r="G2" s="8">
        <v>46030</v>
      </c>
      <c r="H2" s="8">
        <v>46037</v>
      </c>
      <c r="I2" s="8" t="s">
        <v>28</v>
      </c>
      <c r="J2" s="9">
        <v>39200</v>
      </c>
      <c r="K2" s="10">
        <v>8232</v>
      </c>
      <c r="L2" s="9">
        <f>IF([1]!Tabla113[[#This Row],[Importe
PBL]]=0," ",[1]!Tabla113[[#This Row],[Importe
PBL]]+[1]!Tabla113[[#This Row],[IVA
PBL]])</f>
        <v>47432</v>
      </c>
      <c r="M2" s="9">
        <v>39200</v>
      </c>
      <c r="N2" s="9">
        <v>8232</v>
      </c>
      <c r="O2" s="9">
        <f>IF([1]!Tabla113[[#This Row],[Importe 
ADJUDICACIÓN ]]=0," ",[1]!Tabla113[[#This Row],[Importe 
ADJUDICACIÓN ]]+[1]!Tabla113[[#This Row],[IVA
ADJUDICACIÓN]])</f>
        <v>47432</v>
      </c>
      <c r="P2" s="11"/>
      <c r="Q2" s="12">
        <f>IF([1]!Tabla113[[#This Row],[Total 
ADJUDICACIÓN]]=" "," ",(1-([1]!Tabla113[[#This Row],[Total 
ADJUDICACIÓN]]/[1]!Tabla113[[#This Row],[Total
PBL]])))</f>
        <v>0</v>
      </c>
      <c r="R2" s="13">
        <f>IF(O2=" "," ",(O2/(SUM($O$1:$O$79))))</f>
        <v>0.46139579621270627</v>
      </c>
      <c r="S2" s="11">
        <v>6</v>
      </c>
      <c r="T2" s="14" t="s">
        <v>29</v>
      </c>
      <c r="U2" s="11" t="s">
        <v>30</v>
      </c>
      <c r="V2" s="15"/>
      <c r="W2" s="11">
        <f>IF([1]!Tabla113[[#This Row],[Fecha resolución adjudicación]]=0," ",([1]!Tabla113[[#This Row],[Fecha resolución adjudicación]]-[1]!Tabla113[[#This Row],[Incoación]]))</f>
        <v>7</v>
      </c>
      <c r="X2" s="16" t="s">
        <v>31</v>
      </c>
    </row>
    <row r="3" spans="1:24" ht="39.6" x14ac:dyDescent="0.3">
      <c r="A3" s="42" t="s">
        <v>121</v>
      </c>
      <c r="B3" s="17" t="s">
        <v>32</v>
      </c>
      <c r="C3" s="18" t="s">
        <v>24</v>
      </c>
      <c r="D3" s="18" t="s">
        <v>25</v>
      </c>
      <c r="E3" s="18" t="s">
        <v>33</v>
      </c>
      <c r="F3" s="18" t="s">
        <v>27</v>
      </c>
      <c r="G3" s="19">
        <v>46041</v>
      </c>
      <c r="H3" s="19">
        <v>46059</v>
      </c>
      <c r="I3" s="19" t="s">
        <v>34</v>
      </c>
      <c r="J3" s="20">
        <v>2800</v>
      </c>
      <c r="K3" s="21">
        <v>280</v>
      </c>
      <c r="L3" s="20">
        <f>IF([1]!Tabla113[[#This Row],[Importe
PBL]]=0," ",[1]!Tabla113[[#This Row],[Importe
PBL]]+[1]!Tabla113[[#This Row],[IVA
PBL]])</f>
        <v>3080</v>
      </c>
      <c r="M3" s="20">
        <v>2800</v>
      </c>
      <c r="N3" s="20">
        <v>280</v>
      </c>
      <c r="O3" s="20">
        <f>IF([1]!Tabla113[[#This Row],[Importe 
ADJUDICACIÓN ]]=0," ",[1]!Tabla113[[#This Row],[Importe 
ADJUDICACIÓN ]]+[1]!Tabla113[[#This Row],[IVA
ADJUDICACIÓN]])</f>
        <v>3080</v>
      </c>
      <c r="P3" s="22"/>
      <c r="Q3" s="23">
        <f>IF([1]!Tabla113[[#This Row],[Total 
ADJUDICACIÓN]]=" "," ",(1-([1]!Tabla113[[#This Row],[Total 
ADJUDICACIÓN]]/[1]!Tabla113[[#This Row],[Total
PBL]])))</f>
        <v>0</v>
      </c>
      <c r="R3" s="24">
        <f>IF(O3=" "," ",(O3/(SUM($O$1:$O$79))))</f>
        <v>2.9960765987838069E-2</v>
      </c>
      <c r="S3" s="22">
        <v>1</v>
      </c>
      <c r="T3" s="25" t="s">
        <v>35</v>
      </c>
      <c r="U3" s="22" t="s">
        <v>147</v>
      </c>
      <c r="V3" s="26"/>
      <c r="W3" s="27">
        <f>IF([1]!Tabla113[[#This Row],[Fecha resolución adjudicación]]=0," ",([1]!Tabla113[[#This Row],[Fecha resolución adjudicación]]-[1]!Tabla113[[#This Row],[Incoación]]))</f>
        <v>18</v>
      </c>
      <c r="X3" s="28" t="s">
        <v>36</v>
      </c>
    </row>
    <row r="4" spans="1:24" ht="39.6" x14ac:dyDescent="0.3">
      <c r="A4" s="41" t="s">
        <v>122</v>
      </c>
      <c r="B4" s="6" t="s">
        <v>37</v>
      </c>
      <c r="C4" s="7" t="s">
        <v>24</v>
      </c>
      <c r="D4" s="7" t="s">
        <v>25</v>
      </c>
      <c r="E4" s="7" t="s">
        <v>38</v>
      </c>
      <c r="F4" s="7" t="s">
        <v>27</v>
      </c>
      <c r="G4" s="8">
        <v>46037</v>
      </c>
      <c r="H4" s="8">
        <v>46050</v>
      </c>
      <c r="I4" s="8" t="s">
        <v>39</v>
      </c>
      <c r="J4" s="9">
        <v>5785.12</v>
      </c>
      <c r="K4" s="10">
        <v>1214.8800000000001</v>
      </c>
      <c r="L4" s="9">
        <f>IF([1]!Tabla113[[#This Row],[Importe
PBL]]=0," ",[1]!Tabla113[[#This Row],[Importe
PBL]]+[1]!Tabla113[[#This Row],[IVA
PBL]])</f>
        <v>7000</v>
      </c>
      <c r="M4" s="9">
        <v>5785.12</v>
      </c>
      <c r="N4" s="9">
        <v>1214.8800000000001</v>
      </c>
      <c r="O4" s="9">
        <f>IF([1]!Tabla113[[#This Row],[Importe 
ADJUDICACIÓN ]]=0," ",[1]!Tabla113[[#This Row],[Importe 
ADJUDICACIÓN ]]+[1]!Tabla113[[#This Row],[IVA
ADJUDICACIÓN]])</f>
        <v>7000</v>
      </c>
      <c r="P4" s="11"/>
      <c r="Q4" s="12">
        <f>IF([1]!Tabla113[[#This Row],[Total 
ADJUDICACIÓN]]=" "," ",(1-([1]!Tabla113[[#This Row],[Total 
ADJUDICACIÓN]]/[1]!Tabla113[[#This Row],[Total
PBL]])))</f>
        <v>0</v>
      </c>
      <c r="R4" s="13">
        <f>IF(O4=" "," ",(O4/(SUM($O$1:$O$81))))</f>
        <v>6.8092649972359254E-2</v>
      </c>
      <c r="S4" s="11">
        <v>6</v>
      </c>
      <c r="T4" s="14" t="s">
        <v>40</v>
      </c>
      <c r="U4" s="11" t="s">
        <v>41</v>
      </c>
      <c r="V4" s="15"/>
      <c r="W4" s="11">
        <f>IF([1]!Tabla113[[#This Row],[Fecha resolución adjudicación]]=0," ",([1]!Tabla113[[#This Row],[Fecha resolución adjudicación]]-[1]!Tabla113[[#This Row],[Incoación]]))</f>
        <v>13</v>
      </c>
      <c r="X4" s="16" t="s">
        <v>31</v>
      </c>
    </row>
    <row r="5" spans="1:24" ht="26.4" x14ac:dyDescent="0.3">
      <c r="A5" s="42" t="s">
        <v>123</v>
      </c>
      <c r="B5" s="29" t="s">
        <v>42</v>
      </c>
      <c r="C5" s="18" t="s">
        <v>24</v>
      </c>
      <c r="D5" s="18" t="s">
        <v>25</v>
      </c>
      <c r="E5" s="18" t="s">
        <v>43</v>
      </c>
      <c r="F5" s="18" t="s">
        <v>27</v>
      </c>
      <c r="G5" s="19">
        <v>46035</v>
      </c>
      <c r="H5" s="19">
        <v>46041</v>
      </c>
      <c r="I5" s="19" t="s">
        <v>44</v>
      </c>
      <c r="J5" s="20">
        <v>800</v>
      </c>
      <c r="K5" s="30">
        <v>168</v>
      </c>
      <c r="L5" s="20">
        <f>IF([1]!Tabla113[[#This Row],[Importe
PBL]]=0," ",[1]!Tabla113[[#This Row],[Importe
PBL]]+[1]!Tabla113[[#This Row],[IVA
PBL]])</f>
        <v>968</v>
      </c>
      <c r="M5" s="20">
        <v>800</v>
      </c>
      <c r="N5" s="20">
        <v>168</v>
      </c>
      <c r="O5" s="20">
        <f>IF([1]!Tabla113[[#This Row],[Importe 
ADJUDICACIÓN ]]=0," ",[1]!Tabla113[[#This Row],[Importe 
ADJUDICACIÓN ]]+[1]!Tabla113[[#This Row],[IVA
ADJUDICACIÓN]])</f>
        <v>968</v>
      </c>
      <c r="P5" s="22"/>
      <c r="Q5" s="31">
        <f>IF([1]!Tabla113[[#This Row],[Total 
ADJUDICACIÓN]]=" "," ",(1-([1]!Tabla113[[#This Row],[Total 
ADJUDICACIÓN]]/[1]!Tabla113[[#This Row],[Total
PBL]])))</f>
        <v>0</v>
      </c>
      <c r="R5" s="24">
        <f>IF(O5=" "," ",(O5/(SUM($O$1:$O$81))))</f>
        <v>9.4162407390348223E-3</v>
      </c>
      <c r="S5" s="22">
        <v>1</v>
      </c>
      <c r="T5" s="25" t="s">
        <v>45</v>
      </c>
      <c r="U5" s="22" t="s">
        <v>46</v>
      </c>
      <c r="V5" s="32"/>
      <c r="W5" s="22">
        <f>IF([1]!Tabla113[[#This Row],[Fecha resolución adjudicación]]=0," ",([1]!Tabla113[[#This Row],[Fecha resolución adjudicación]]-[1]!Tabla113[[#This Row],[Incoación]]))</f>
        <v>6</v>
      </c>
      <c r="X5" s="28"/>
    </row>
    <row r="6" spans="1:24" ht="66" x14ac:dyDescent="0.3">
      <c r="A6" s="41" t="s">
        <v>124</v>
      </c>
      <c r="B6" s="33" t="s">
        <v>142</v>
      </c>
      <c r="C6" s="7" t="s">
        <v>24</v>
      </c>
      <c r="D6" s="7" t="s">
        <v>25</v>
      </c>
      <c r="E6" s="7" t="s">
        <v>143</v>
      </c>
      <c r="F6" s="7" t="s">
        <v>27</v>
      </c>
      <c r="G6" s="8">
        <v>46044</v>
      </c>
      <c r="H6" s="8">
        <v>46063</v>
      </c>
      <c r="I6" s="8" t="s">
        <v>144</v>
      </c>
      <c r="J6" s="9">
        <v>5000</v>
      </c>
      <c r="K6" s="34">
        <v>1050</v>
      </c>
      <c r="L6" s="9">
        <f>IF([1]!Tabla113[[#This Row],[Importe
PBL]]=0," ",[1]!Tabla113[[#This Row],[Importe
PBL]]+[1]!Tabla113[[#This Row],[IVA
PBL]])</f>
        <v>6050</v>
      </c>
      <c r="M6" s="9">
        <v>5000</v>
      </c>
      <c r="N6" s="9">
        <v>1050</v>
      </c>
      <c r="O6" s="9">
        <f>IF([1]!Tabla113[[#This Row],[Importe 
ADJUDICACIÓN ]]=0," ",[1]!Tabla113[[#This Row],[Importe 
ADJUDICACIÓN ]]+[1]!Tabla113[[#This Row],[IVA
ADJUDICACIÓN]])</f>
        <v>6050</v>
      </c>
      <c r="P6" s="11"/>
      <c r="Q6" s="35">
        <f>IF([1]!Tabla113[[#This Row],[Total 
ADJUDICACIÓN]]=" "," ",(1-([1]!Tabla113[[#This Row],[Total 
ADJUDICACIÓN]]/[1]!Tabla113[[#This Row],[Total
PBL]])))</f>
        <v>0</v>
      </c>
      <c r="R6" s="13">
        <f>IF(O6=" "," ",(O6/(SUM($O$1:$O$79))))</f>
        <v>5.8851504618967633E-2</v>
      </c>
      <c r="S6" s="11">
        <v>1</v>
      </c>
      <c r="T6" s="43" t="s">
        <v>145</v>
      </c>
      <c r="U6" s="11" t="s">
        <v>146</v>
      </c>
      <c r="V6" s="36"/>
      <c r="W6" s="37">
        <f>IF([1]!Tabla113[[#This Row],[Fecha resolución adjudicación]]=0," ",([1]!Tabla113[[#This Row],[Fecha resolución adjudicación]]-[1]!Tabla113[[#This Row],[Incoación]]))</f>
        <v>19</v>
      </c>
      <c r="X6" s="16"/>
    </row>
    <row r="7" spans="1:24" ht="26.4" x14ac:dyDescent="0.3">
      <c r="A7" s="42" t="s">
        <v>125</v>
      </c>
      <c r="B7" s="38" t="s">
        <v>47</v>
      </c>
      <c r="C7" s="18" t="s">
        <v>24</v>
      </c>
      <c r="D7" s="18" t="s">
        <v>25</v>
      </c>
      <c r="E7" s="18" t="s">
        <v>26</v>
      </c>
      <c r="F7" s="18" t="s">
        <v>27</v>
      </c>
      <c r="G7" s="19">
        <v>46056</v>
      </c>
      <c r="H7" s="19">
        <v>46065</v>
      </c>
      <c r="I7" s="19" t="s">
        <v>48</v>
      </c>
      <c r="J7" s="20">
        <v>500</v>
      </c>
      <c r="K7" s="21">
        <v>105</v>
      </c>
      <c r="L7" s="20">
        <f>IF([1]!Tabla113[[#This Row],[Importe
PBL]]=0," ",[1]!Tabla113[[#This Row],[Importe
PBL]]+[1]!Tabla113[[#This Row],[IVA
PBL]])</f>
        <v>605</v>
      </c>
      <c r="M7" s="20">
        <v>500</v>
      </c>
      <c r="N7" s="20">
        <v>105</v>
      </c>
      <c r="O7" s="20">
        <f>IF([1]!Tabla113[[#This Row],[Importe 
ADJUDICACIÓN ]]=0," ",[1]!Tabla113[[#This Row],[Importe 
ADJUDICACIÓN ]]+[1]!Tabla113[[#This Row],[IVA
ADJUDICACIÓN]])</f>
        <v>605</v>
      </c>
      <c r="P7" s="22"/>
      <c r="Q7" s="23">
        <f>IF([1]!Tabla113[[#This Row],[Total 
ADJUDICACIÓN]]=" "," ",(1-([1]!Tabla113[[#This Row],[Total 
ADJUDICACIÓN]]/[1]!Tabla113[[#This Row],[Total
PBL]])))</f>
        <v>0</v>
      </c>
      <c r="R7" s="24">
        <f>IF(O7=" "," ",(O7/(SUM($O$1:$O$79))))</f>
        <v>5.8851504618967635E-3</v>
      </c>
      <c r="S7" s="22">
        <v>1</v>
      </c>
      <c r="T7" s="25" t="s">
        <v>45</v>
      </c>
      <c r="U7" s="22" t="s">
        <v>46</v>
      </c>
      <c r="V7" s="26">
        <v>2</v>
      </c>
      <c r="W7" s="27">
        <f>IF([1]!Tabla113[[#This Row],[Fecha resolución adjudicación]]=0," ",([1]!Tabla113[[#This Row],[Fecha resolución adjudicación]]-[1]!Tabla113[[#This Row],[Incoación]]))</f>
        <v>9</v>
      </c>
      <c r="X7" s="28" t="s">
        <v>36</v>
      </c>
    </row>
    <row r="8" spans="1:24" ht="39.6" x14ac:dyDescent="0.3">
      <c r="A8" s="41" t="s">
        <v>126</v>
      </c>
      <c r="B8" s="33" t="s">
        <v>49</v>
      </c>
      <c r="C8" s="7" t="s">
        <v>24</v>
      </c>
      <c r="D8" s="7" t="s">
        <v>25</v>
      </c>
      <c r="E8" s="7" t="s">
        <v>38</v>
      </c>
      <c r="F8" s="7" t="s">
        <v>50</v>
      </c>
      <c r="G8" s="8">
        <v>46043</v>
      </c>
      <c r="H8" s="8">
        <v>46059</v>
      </c>
      <c r="I8" s="8" t="s">
        <v>51</v>
      </c>
      <c r="J8" s="9">
        <v>398.46</v>
      </c>
      <c r="K8" s="34">
        <v>15.94</v>
      </c>
      <c r="L8" s="9">
        <f>IF([1]!Tabla113[[#This Row],[Importe
PBL]]=0," ",[1]!Tabla113[[#This Row],[Importe
PBL]]+[1]!Tabla113[[#This Row],[IVA
PBL]])</f>
        <v>414.4</v>
      </c>
      <c r="M8" s="9">
        <v>398.46</v>
      </c>
      <c r="N8" s="9">
        <v>15.94</v>
      </c>
      <c r="O8" s="9">
        <f>IF([1]!Tabla113[[#This Row],[Importe 
ADJUDICACIÓN ]]=0," ",[1]!Tabla113[[#This Row],[Importe 
ADJUDICACIÓN ]]+[1]!Tabla113[[#This Row],[IVA
ADJUDICACIÓN]])</f>
        <v>414.4</v>
      </c>
      <c r="P8" s="11" t="s">
        <v>52</v>
      </c>
      <c r="Q8" s="35">
        <f>IF([1]!Tabla113[[#This Row],[Total 
ADJUDICACIÓN]]=" "," ",(1-([1]!Tabla113[[#This Row],[Total 
ADJUDICACIÓN]]/[1]!Tabla113[[#This Row],[Total
PBL]])))</f>
        <v>0</v>
      </c>
      <c r="R8" s="13">
        <f t="shared" ref="R8:R24" si="0">IF(O8=" "," ",(O8/(SUM($O$1:$O$81))))</f>
        <v>4.0310848783636673E-3</v>
      </c>
      <c r="S8" s="11">
        <v>1</v>
      </c>
      <c r="T8" s="14" t="s">
        <v>53</v>
      </c>
      <c r="U8" s="11" t="s">
        <v>54</v>
      </c>
      <c r="V8" s="36"/>
      <c r="W8" s="37">
        <f>IF([1]!Tabla113[[#This Row],[Fecha resolución adjudicación]]=0," ",([1]!Tabla113[[#This Row],[Fecha resolución adjudicación]]-[1]!Tabla113[[#This Row],[Incoación]]))</f>
        <v>16</v>
      </c>
      <c r="X8" s="16"/>
    </row>
    <row r="9" spans="1:24" ht="39.6" x14ac:dyDescent="0.3">
      <c r="A9" s="42" t="s">
        <v>127</v>
      </c>
      <c r="B9" s="17" t="s">
        <v>55</v>
      </c>
      <c r="C9" s="18" t="s">
        <v>24</v>
      </c>
      <c r="D9" s="18" t="s">
        <v>25</v>
      </c>
      <c r="E9" s="18" t="s">
        <v>38</v>
      </c>
      <c r="F9" s="18" t="s">
        <v>50</v>
      </c>
      <c r="G9" s="19">
        <v>46057</v>
      </c>
      <c r="H9" s="19">
        <v>46066</v>
      </c>
      <c r="I9" s="19" t="s">
        <v>56</v>
      </c>
      <c r="J9" s="20">
        <v>481.8</v>
      </c>
      <c r="K9" s="21">
        <v>19.27</v>
      </c>
      <c r="L9" s="20">
        <f>IF([1]!Tabla113[[#This Row],[Importe
PBL]]=0," ",[1]!Tabla113[[#This Row],[Importe
PBL]]+[1]!Tabla113[[#This Row],[IVA
PBL]])</f>
        <v>501.07</v>
      </c>
      <c r="M9" s="20">
        <v>481.8</v>
      </c>
      <c r="N9" s="20">
        <v>19.27</v>
      </c>
      <c r="O9" s="20">
        <f>IF([1]!Tabla113[[#This Row],[Importe 
ADJUDICACIÓN ]]=0," ",[1]!Tabla113[[#This Row],[Importe 
ADJUDICACIÓN ]]+[1]!Tabla113[[#This Row],[IVA
ADJUDICACIÓN]])</f>
        <v>501.07</v>
      </c>
      <c r="P9" s="22" t="s">
        <v>52</v>
      </c>
      <c r="Q9" s="23">
        <f>IF([1]!Tabla113[[#This Row],[Total 
ADJUDICACIÓN]]=" "," ",(1-([1]!Tabla113[[#This Row],[Total 
ADJUDICACIÓN]]/[1]!Tabla113[[#This Row],[Total
PBL]])))</f>
        <v>0</v>
      </c>
      <c r="R9" s="24">
        <f t="shared" ref="R9:R17" si="1">IF(O9=" "," ",(O9/(SUM($O$1:$O$79))))</f>
        <v>4.8741691602357208E-3</v>
      </c>
      <c r="S9" s="22">
        <v>1</v>
      </c>
      <c r="T9" s="25" t="s">
        <v>57</v>
      </c>
      <c r="U9" s="22" t="s">
        <v>58</v>
      </c>
      <c r="V9" s="26"/>
      <c r="W9" s="27">
        <f>IF([1]!Tabla113[[#This Row],[Fecha resolución adjudicación]]=0," ",([1]!Tabla113[[#This Row],[Fecha resolución adjudicación]]-[1]!Tabla113[[#This Row],[Incoación]]))</f>
        <v>9</v>
      </c>
      <c r="X9" s="28"/>
    </row>
    <row r="10" spans="1:24" ht="26.4" x14ac:dyDescent="0.3">
      <c r="A10" s="41" t="s">
        <v>128</v>
      </c>
      <c r="B10" s="33" t="s">
        <v>59</v>
      </c>
      <c r="C10" s="7" t="s">
        <v>24</v>
      </c>
      <c r="D10" s="7" t="s">
        <v>25</v>
      </c>
      <c r="E10" s="7" t="s">
        <v>38</v>
      </c>
      <c r="F10" s="7" t="s">
        <v>50</v>
      </c>
      <c r="G10" s="8">
        <v>46063</v>
      </c>
      <c r="H10" s="8">
        <v>46072</v>
      </c>
      <c r="I10" s="8" t="s">
        <v>60</v>
      </c>
      <c r="J10" s="9">
        <v>284.31</v>
      </c>
      <c r="K10" s="34">
        <v>11.37</v>
      </c>
      <c r="L10" s="9">
        <f>IF([1]!Tabla113[[#This Row],[Importe
PBL]]=0," ",[1]!Tabla113[[#This Row],[Importe
PBL]]+[1]!Tabla113[[#This Row],[IVA
PBL]])</f>
        <v>295.68</v>
      </c>
      <c r="M10" s="9">
        <v>284.31</v>
      </c>
      <c r="N10" s="9">
        <v>11.37</v>
      </c>
      <c r="O10" s="9">
        <f>IF([1]!Tabla113[[#This Row],[Importe 
ADJUDICACIÓN ]]=0," ",[1]!Tabla113[[#This Row],[Importe 
ADJUDICACIÓN ]]+[1]!Tabla113[[#This Row],[IVA
ADJUDICACIÓN]])</f>
        <v>295.68</v>
      </c>
      <c r="P10" s="11" t="s">
        <v>52</v>
      </c>
      <c r="Q10" s="35">
        <f>IF([1]!Tabla113[[#This Row],[Total 
ADJUDICACIÓN]]=" "," ",(1-([1]!Tabla113[[#This Row],[Total 
ADJUDICACIÓN]]/[1]!Tabla113[[#This Row],[Total
PBL]])))</f>
        <v>0</v>
      </c>
      <c r="R10" s="13">
        <f t="shared" si="1"/>
        <v>2.8762335348324545E-3</v>
      </c>
      <c r="S10" s="11">
        <v>1</v>
      </c>
      <c r="T10" s="14" t="s">
        <v>61</v>
      </c>
      <c r="U10" s="11" t="s">
        <v>62</v>
      </c>
      <c r="V10" s="36"/>
      <c r="W10" s="37">
        <f>IF([1]!Tabla113[[#This Row],[Fecha resolución adjudicación]]=0," ",([1]!Tabla113[[#This Row],[Fecha resolución adjudicación]]-[1]!Tabla113[[#This Row],[Incoación]]))</f>
        <v>9</v>
      </c>
      <c r="X10" s="16"/>
    </row>
    <row r="11" spans="1:24" ht="52.8" x14ac:dyDescent="0.3">
      <c r="A11" s="42" t="s">
        <v>129</v>
      </c>
      <c r="B11" s="38" t="s">
        <v>63</v>
      </c>
      <c r="C11" s="18" t="s">
        <v>24</v>
      </c>
      <c r="D11" s="18" t="s">
        <v>25</v>
      </c>
      <c r="E11" s="18" t="s">
        <v>64</v>
      </c>
      <c r="F11" s="18" t="s">
        <v>50</v>
      </c>
      <c r="G11" s="19">
        <v>46069</v>
      </c>
      <c r="H11" s="19">
        <v>46085</v>
      </c>
      <c r="I11" s="19" t="s">
        <v>65</v>
      </c>
      <c r="J11" s="20">
        <v>300</v>
      </c>
      <c r="K11" s="21">
        <v>63</v>
      </c>
      <c r="L11" s="20">
        <f>IF([1]!Tabla113[[#This Row],[Importe
PBL]]=0," ",[1]!Tabla113[[#This Row],[Importe
PBL]]+[1]!Tabla113[[#This Row],[IVA
PBL]])</f>
        <v>363</v>
      </c>
      <c r="M11" s="20">
        <v>244</v>
      </c>
      <c r="N11" s="20">
        <v>51.24</v>
      </c>
      <c r="O11" s="20">
        <f>IF([1]!Tabla113[[#This Row],[Importe 
ADJUDICACIÓN ]]=0," ",[1]!Tabla113[[#This Row],[Importe 
ADJUDICACIÓN ]]+[1]!Tabla113[[#This Row],[IVA
ADJUDICACIÓN]])</f>
        <v>295.24</v>
      </c>
      <c r="P11" s="22"/>
      <c r="Q11" s="23">
        <f>IF([1]!Tabla113[[#This Row],[Total 
ADJUDICACIÓN]]=" "," ",(1-([1]!Tabla113[[#This Row],[Total 
ADJUDICACIÓN]]/[1]!Tabla113[[#This Row],[Total
PBL]])))</f>
        <v>0.18666666666666665</v>
      </c>
      <c r="R11" s="24">
        <f t="shared" si="1"/>
        <v>2.8719534254056209E-3</v>
      </c>
      <c r="S11" s="22">
        <v>1</v>
      </c>
      <c r="T11" s="25" t="s">
        <v>66</v>
      </c>
      <c r="U11" s="22" t="s">
        <v>67</v>
      </c>
      <c r="V11" s="26">
        <v>15</v>
      </c>
      <c r="W11" s="27">
        <f>IF([1]!Tabla113[[#This Row],[Fecha resolución adjudicación]]=0," ",([1]!Tabla113[[#This Row],[Fecha resolución adjudicación]]-[1]!Tabla113[[#This Row],[Incoación]]))</f>
        <v>16</v>
      </c>
      <c r="X11" s="28" t="s">
        <v>36</v>
      </c>
    </row>
    <row r="12" spans="1:24" ht="26.4" x14ac:dyDescent="0.3">
      <c r="A12" s="41" t="s">
        <v>130</v>
      </c>
      <c r="B12" s="33" t="s">
        <v>68</v>
      </c>
      <c r="C12" s="7" t="s">
        <v>24</v>
      </c>
      <c r="D12" s="7" t="s">
        <v>25</v>
      </c>
      <c r="E12" s="7" t="s">
        <v>69</v>
      </c>
      <c r="F12" s="7" t="s">
        <v>50</v>
      </c>
      <c r="G12" s="8">
        <v>46072</v>
      </c>
      <c r="H12" s="8">
        <v>46098</v>
      </c>
      <c r="I12" s="8" t="s">
        <v>70</v>
      </c>
      <c r="J12" s="9">
        <v>14900</v>
      </c>
      <c r="K12" s="34">
        <v>3129</v>
      </c>
      <c r="L12" s="9">
        <f>IF([1]!Tabla113[[#This Row],[Importe
PBL]]=0," ",[1]!Tabla113[[#This Row],[Importe
PBL]]+[1]!Tabla113[[#This Row],[IVA
PBL]])</f>
        <v>18029</v>
      </c>
      <c r="M12" s="9">
        <v>12826</v>
      </c>
      <c r="N12" s="9">
        <v>2693.43</v>
      </c>
      <c r="O12" s="9">
        <f>IF([1]!Tabla113[[#This Row],[Importe 
ADJUDICACIÓN ]]=0," ",[1]!Tabla113[[#This Row],[Importe 
ADJUDICACIÓN ]]+[1]!Tabla113[[#This Row],[IVA
ADJUDICACIÓN]])</f>
        <v>15519.43</v>
      </c>
      <c r="P12" s="11"/>
      <c r="Q12" s="35">
        <f>IF([1]!Tabla113[[#This Row],[Total 
ADJUDICACIÓN]]=" "," ",(1-([1]!Tabla113[[#This Row],[Total 
ADJUDICACIÓN]]/[1]!Tabla113[[#This Row],[Total
PBL]])))</f>
        <v>0.13919629485828389</v>
      </c>
      <c r="R12" s="13">
        <f>IF(O12=" "," ",(O12/(SUM($O$1:$O$79))))</f>
        <v>0.15096558782293304</v>
      </c>
      <c r="S12" s="11">
        <v>2</v>
      </c>
      <c r="T12" s="14" t="s">
        <v>71</v>
      </c>
      <c r="U12" s="11" t="s">
        <v>72</v>
      </c>
      <c r="V12" s="36"/>
      <c r="W12" s="37">
        <f>IF([1]!Tabla113[[#This Row],[Fecha resolución adjudicación]]=0," ",([1]!Tabla113[[#This Row],[Fecha resolución adjudicación]]-[1]!Tabla113[[#This Row],[Incoación]]))</f>
        <v>26</v>
      </c>
      <c r="X12" s="16" t="s">
        <v>36</v>
      </c>
    </row>
    <row r="13" spans="1:24" ht="26.4" x14ac:dyDescent="0.3">
      <c r="A13" s="42" t="s">
        <v>131</v>
      </c>
      <c r="B13" s="38" t="s">
        <v>73</v>
      </c>
      <c r="C13" s="18" t="s">
        <v>74</v>
      </c>
      <c r="D13" s="18" t="s">
        <v>25</v>
      </c>
      <c r="E13" s="18" t="s">
        <v>38</v>
      </c>
      <c r="F13" s="18" t="s">
        <v>50</v>
      </c>
      <c r="G13" s="19">
        <v>46073</v>
      </c>
      <c r="H13" s="19">
        <v>46091</v>
      </c>
      <c r="I13" s="19" t="s">
        <v>75</v>
      </c>
      <c r="J13" s="20">
        <v>99.9</v>
      </c>
      <c r="K13" s="21">
        <v>20.98</v>
      </c>
      <c r="L13" s="20">
        <f>IF([1]!Tabla113[[#This Row],[Importe
PBL]]=0," ",[1]!Tabla113[[#This Row],[Importe
PBL]]+[1]!Tabla113[[#This Row],[IVA
PBL]])</f>
        <v>120.88000000000001</v>
      </c>
      <c r="M13" s="20">
        <v>58</v>
      </c>
      <c r="N13" s="20">
        <v>12.18</v>
      </c>
      <c r="O13" s="20">
        <f>IF([1]!Tabla113[[#This Row],[Importe 
ADJUDICACIÓN ]]=0," ",[1]!Tabla113[[#This Row],[Importe 
ADJUDICACIÓN ]]+[1]!Tabla113[[#This Row],[IVA
ADJUDICACIÓN]])</f>
        <v>70.180000000000007</v>
      </c>
      <c r="P13" s="22" t="s">
        <v>76</v>
      </c>
      <c r="Q13" s="23">
        <f>IF([1]!Tabla113[[#This Row],[Total 
ADJUDICACIÓN]]=" "," ",(1-([1]!Tabla113[[#This Row],[Total 
ADJUDICACIÓN]]/[1]!Tabla113[[#This Row],[Total
PBL]])))</f>
        <v>0.41942422236929189</v>
      </c>
      <c r="R13" s="24">
        <f>IF(O13=" "," ",(O13/(SUM($O$1:$O$79))))</f>
        <v>6.8267745358002458E-4</v>
      </c>
      <c r="S13" s="22">
        <v>3</v>
      </c>
      <c r="T13" s="25" t="s">
        <v>77</v>
      </c>
      <c r="U13" s="22" t="s">
        <v>78</v>
      </c>
      <c r="V13" s="26">
        <v>365</v>
      </c>
      <c r="W13" s="27">
        <f>IF([1]!Tabla113[[#This Row],[Fecha resolución adjudicación]]=0," ",([1]!Tabla113[[#This Row],[Fecha resolución adjudicación]]-[1]!Tabla113[[#This Row],[Incoación]]))</f>
        <v>18</v>
      </c>
      <c r="X13" s="28"/>
    </row>
    <row r="14" spans="1:24" ht="26.4" x14ac:dyDescent="0.3">
      <c r="A14" s="41" t="s">
        <v>132</v>
      </c>
      <c r="B14" s="33" t="s">
        <v>79</v>
      </c>
      <c r="C14" s="7" t="s">
        <v>24</v>
      </c>
      <c r="D14" s="7" t="s">
        <v>25</v>
      </c>
      <c r="E14" s="7" t="s">
        <v>38</v>
      </c>
      <c r="F14" s="7" t="s">
        <v>50</v>
      </c>
      <c r="G14" s="8">
        <v>46076</v>
      </c>
      <c r="H14" s="8">
        <v>46091</v>
      </c>
      <c r="I14" s="8" t="s">
        <v>80</v>
      </c>
      <c r="J14" s="9">
        <v>1795.15</v>
      </c>
      <c r="K14" s="34">
        <v>50.8</v>
      </c>
      <c r="L14" s="9">
        <f>IF([1]!Tabla113[[#This Row],[Importe
PBL]]=0," ",[1]!Tabla113[[#This Row],[Importe
PBL]]+[1]!Tabla113[[#This Row],[IVA
PBL]])</f>
        <v>1845.95</v>
      </c>
      <c r="M14" s="9">
        <v>1795.15</v>
      </c>
      <c r="N14" s="9">
        <v>50.8</v>
      </c>
      <c r="O14" s="9">
        <f>IF([1]!Tabla113[[#This Row],[Importe 
ADJUDICACIÓN ]]=0," ",[1]!Tabla113[[#This Row],[Importe 
ADJUDICACIÓN ]]+[1]!Tabla113[[#This Row],[IVA
ADJUDICACIÓN]])</f>
        <v>1845.95</v>
      </c>
      <c r="P14" s="11" t="s">
        <v>52</v>
      </c>
      <c r="Q14" s="35">
        <f>IF([1]!Tabla113[[#This Row],[Total 
ADJUDICACIÓN]]=" "," ",(1-([1]!Tabla113[[#This Row],[Total 
ADJUDICACIÓN]]/[1]!Tabla113[[#This Row],[Total
PBL]])))</f>
        <v>0</v>
      </c>
      <c r="R14" s="13">
        <f t="shared" si="1"/>
        <v>1.7956518173782365E-2</v>
      </c>
      <c r="S14" s="11">
        <v>1</v>
      </c>
      <c r="T14" s="14" t="s">
        <v>81</v>
      </c>
      <c r="U14" s="11" t="s">
        <v>82</v>
      </c>
      <c r="V14" s="36"/>
      <c r="W14" s="37">
        <f>IF([1]!Tabla113[[#This Row],[Fecha resolución adjudicación]]=0," ",([1]!Tabla113[[#This Row],[Fecha resolución adjudicación]]-[1]!Tabla113[[#This Row],[Incoación]]))</f>
        <v>15</v>
      </c>
      <c r="X14" s="16"/>
    </row>
    <row r="15" spans="1:24" ht="39.6" x14ac:dyDescent="0.3">
      <c r="A15" s="42" t="s">
        <v>133</v>
      </c>
      <c r="B15" s="38" t="s">
        <v>83</v>
      </c>
      <c r="C15" s="18" t="s">
        <v>24</v>
      </c>
      <c r="D15" s="18" t="s">
        <v>25</v>
      </c>
      <c r="E15" s="18" t="s">
        <v>38</v>
      </c>
      <c r="F15" s="18" t="s">
        <v>50</v>
      </c>
      <c r="G15" s="19">
        <v>46077</v>
      </c>
      <c r="H15" s="19">
        <v>46087</v>
      </c>
      <c r="I15" s="19" t="s">
        <v>84</v>
      </c>
      <c r="J15" s="20">
        <v>20</v>
      </c>
      <c r="K15" s="21">
        <v>0.8</v>
      </c>
      <c r="L15" s="20">
        <f>IF([1]!Tabla113[[#This Row],[Importe
PBL]]=0," ",[1]!Tabla113[[#This Row],[Importe
PBL]]+[1]!Tabla113[[#This Row],[IVA
PBL]])</f>
        <v>20.8</v>
      </c>
      <c r="M15" s="20">
        <v>20</v>
      </c>
      <c r="N15" s="20">
        <v>0.8</v>
      </c>
      <c r="O15" s="20">
        <f>IF([1]!Tabla113[[#This Row],[Importe 
ADJUDICACIÓN ]]=0," ",[1]!Tabla113[[#This Row],[Importe 
ADJUDICACIÓN ]]+[1]!Tabla113[[#This Row],[IVA
ADJUDICACIÓN]])</f>
        <v>20.8</v>
      </c>
      <c r="P15" s="22" t="s">
        <v>52</v>
      </c>
      <c r="Q15" s="23">
        <f>IF([1]!Tabla113[[#This Row],[Total 
ADJUDICACIÓN]]=" "," ",(1-([1]!Tabla113[[#This Row],[Total 
ADJUDICACIÓN]]/[1]!Tabla113[[#This Row],[Total
PBL]])))</f>
        <v>0</v>
      </c>
      <c r="R15" s="24">
        <f t="shared" si="1"/>
        <v>2.0233244563215319E-4</v>
      </c>
      <c r="S15" s="22">
        <v>1</v>
      </c>
      <c r="T15" s="25" t="s">
        <v>53</v>
      </c>
      <c r="U15" s="22" t="s">
        <v>54</v>
      </c>
      <c r="V15" s="26"/>
      <c r="W15" s="27">
        <f>IF([1]!Tabla113[[#This Row],[Fecha resolución adjudicación]]=0," ",([1]!Tabla113[[#This Row],[Fecha resolución adjudicación]]-[1]!Tabla113[[#This Row],[Incoación]]))</f>
        <v>10</v>
      </c>
      <c r="X15" s="28"/>
    </row>
    <row r="16" spans="1:24" ht="39.6" x14ac:dyDescent="0.3">
      <c r="A16" s="41" t="s">
        <v>134</v>
      </c>
      <c r="B16" s="33" t="s">
        <v>85</v>
      </c>
      <c r="C16" s="7" t="s">
        <v>24</v>
      </c>
      <c r="D16" s="7" t="s">
        <v>25</v>
      </c>
      <c r="E16" s="7" t="s">
        <v>38</v>
      </c>
      <c r="F16" s="7" t="s">
        <v>50</v>
      </c>
      <c r="G16" s="8">
        <v>46084</v>
      </c>
      <c r="H16" s="8">
        <v>46101</v>
      </c>
      <c r="I16" s="8" t="s">
        <v>86</v>
      </c>
      <c r="J16" s="9">
        <v>746.91</v>
      </c>
      <c r="K16" s="34"/>
      <c r="L16" s="9">
        <f>IF([1]!Tabla113[[#This Row],[Importe
PBL]]=0," ",[1]!Tabla113[[#This Row],[Importe
PBL]]+[1]!Tabla113[[#This Row],[IVA
PBL]])</f>
        <v>746.91</v>
      </c>
      <c r="M16" s="9">
        <v>746.91</v>
      </c>
      <c r="N16" s="9"/>
      <c r="O16" s="9">
        <f>IF([1]!Tabla113[[#This Row],[Importe 
ADJUDICACIÓN ]]=0," ",[1]!Tabla113[[#This Row],[Importe 
ADJUDICACIÓN ]]+[1]!Tabla113[[#This Row],[IVA
ADJUDICACIÓN]])</f>
        <v>746.91</v>
      </c>
      <c r="P16" s="11" t="s">
        <v>52</v>
      </c>
      <c r="Q16" s="35">
        <f>IF([1]!Tabla113[[#This Row],[Total 
ADJUDICACIÓN]]=" "," ",(1-([1]!Tabla113[[#This Row],[Total 
ADJUDICACIÓN]]/[1]!Tabla113[[#This Row],[Total
PBL]])))</f>
        <v>0</v>
      </c>
      <c r="R16" s="13">
        <f>IF(O16=" "," ",(O16/(SUM($O$1:$O$79))))</f>
        <v>7.2655830272649775E-3</v>
      </c>
      <c r="S16" s="11"/>
      <c r="T16" s="14" t="s">
        <v>87</v>
      </c>
      <c r="U16" s="11" t="s">
        <v>88</v>
      </c>
      <c r="V16" s="36">
        <v>365</v>
      </c>
      <c r="W16" s="37">
        <f>IF([1]!Tabla113[[#This Row],[Fecha resolución adjudicación]]=0," ",([1]!Tabla113[[#This Row],[Fecha resolución adjudicación]]-[1]!Tabla113[[#This Row],[Incoación]]))</f>
        <v>17</v>
      </c>
      <c r="X16" s="16"/>
    </row>
    <row r="17" spans="1:24" ht="39.6" x14ac:dyDescent="0.3">
      <c r="A17" s="42" t="s">
        <v>135</v>
      </c>
      <c r="B17" s="38" t="s">
        <v>89</v>
      </c>
      <c r="C17" s="18" t="s">
        <v>24</v>
      </c>
      <c r="D17" s="18" t="s">
        <v>25</v>
      </c>
      <c r="E17" s="18" t="s">
        <v>38</v>
      </c>
      <c r="F17" s="18" t="s">
        <v>50</v>
      </c>
      <c r="G17" s="19">
        <v>46078</v>
      </c>
      <c r="H17" s="19">
        <v>46093</v>
      </c>
      <c r="I17" s="19" t="s">
        <v>90</v>
      </c>
      <c r="J17" s="20">
        <v>2285.17</v>
      </c>
      <c r="K17" s="21">
        <v>91.41</v>
      </c>
      <c r="L17" s="20">
        <f>IF([1]!Tabla113[[#This Row],[Importe
PBL]]=0," ",[1]!Tabla113[[#This Row],[Importe
PBL]]+[1]!Tabla113[[#This Row],[IVA
PBL]])</f>
        <v>2376.58</v>
      </c>
      <c r="M17" s="20">
        <v>2285.17</v>
      </c>
      <c r="N17" s="20">
        <v>91.41</v>
      </c>
      <c r="O17" s="20">
        <f>IF([1]!Tabla113[[#This Row],[Importe 
ADJUDICACIÓN ]]=0," ",[1]!Tabla113[[#This Row],[Importe 
ADJUDICACIÓN ]]+[1]!Tabla113[[#This Row],[IVA
ADJUDICACIÓN]])</f>
        <v>2376.58</v>
      </c>
      <c r="P17" s="22" t="s">
        <v>52</v>
      </c>
      <c r="Q17" s="23">
        <f>IF([1]!Tabla113[[#This Row],[Total 
ADJUDICACIÓN]]=" "," ",(1-([1]!Tabla113[[#This Row],[Total 
ADJUDICACIÓN]]/[1]!Tabla113[[#This Row],[Total
PBL]])))</f>
        <v>0</v>
      </c>
      <c r="R17" s="24">
        <f t="shared" si="1"/>
        <v>2.3118232867329933E-2</v>
      </c>
      <c r="S17" s="22">
        <v>1</v>
      </c>
      <c r="T17" s="25" t="s">
        <v>87</v>
      </c>
      <c r="U17" s="22" t="s">
        <v>88</v>
      </c>
      <c r="V17" s="26"/>
      <c r="W17" s="27">
        <f>IF([1]!Tabla113[[#This Row],[Fecha resolución adjudicación]]=0," ",([1]!Tabla113[[#This Row],[Fecha resolución adjudicación]]-[1]!Tabla113[[#This Row],[Incoación]]))</f>
        <v>15</v>
      </c>
      <c r="X17" s="28"/>
    </row>
    <row r="18" spans="1:24" ht="26.4" x14ac:dyDescent="0.3">
      <c r="A18" s="41" t="s">
        <v>136</v>
      </c>
      <c r="B18" s="33" t="s">
        <v>91</v>
      </c>
      <c r="C18" s="7" t="s">
        <v>24</v>
      </c>
      <c r="D18" s="7" t="s">
        <v>25</v>
      </c>
      <c r="E18" s="7" t="s">
        <v>92</v>
      </c>
      <c r="F18" s="7" t="s">
        <v>50</v>
      </c>
      <c r="G18" s="8">
        <v>46093</v>
      </c>
      <c r="H18" s="8">
        <v>46107</v>
      </c>
      <c r="I18" s="8" t="s">
        <v>93</v>
      </c>
      <c r="J18" s="9">
        <v>5714.15</v>
      </c>
      <c r="K18" s="34">
        <v>1199.97</v>
      </c>
      <c r="L18" s="9">
        <f>IF([1]!Tabla113[[#This Row],[Importe
PBL]]=0," ",[1]!Tabla113[[#This Row],[Importe
PBL]]+[1]!Tabla113[[#This Row],[IVA
PBL]])</f>
        <v>6914.12</v>
      </c>
      <c r="M18" s="9">
        <v>5714.15</v>
      </c>
      <c r="N18" s="9">
        <v>1199.97</v>
      </c>
      <c r="O18" s="9">
        <f>IF([1]!Tabla113[[#This Row],[Importe 
ADJUDICACIÓN ]]=0," ",[1]!Tabla113[[#This Row],[Importe 
ADJUDICACIÓN ]]+[1]!Tabla113[[#This Row],[IVA
ADJUDICACIÓN]])</f>
        <v>6914.12</v>
      </c>
      <c r="P18" s="11" t="s">
        <v>52</v>
      </c>
      <c r="Q18" s="35">
        <f>IF([1]!Tabla113[[#This Row],[Total 
ADJUDICACIÓN]]=" "," ",(1-([1]!Tabla113[[#This Row],[Total 
ADJUDICACIÓN]]/[1]!Tabla113[[#This Row],[Total
PBL]])))</f>
        <v>0</v>
      </c>
      <c r="R18" s="13">
        <f>IF(O18=" "," ",(O18/(SUM($O$1:$O$79))))</f>
        <v>6.7257250432412638E-2</v>
      </c>
      <c r="S18" s="11">
        <v>1</v>
      </c>
      <c r="T18" s="14" t="s">
        <v>94</v>
      </c>
      <c r="U18" s="11" t="s">
        <v>95</v>
      </c>
      <c r="V18" s="36"/>
      <c r="W18" s="37">
        <f>IF([1]!Tabla113[[#This Row],[Fecha resolución adjudicación]]=0," ",([1]!Tabla113[[#This Row],[Fecha resolución adjudicación]]-[1]!Tabla113[[#This Row],[Incoación]]))</f>
        <v>14</v>
      </c>
      <c r="X18" s="16"/>
    </row>
    <row r="19" spans="1:24" ht="66" x14ac:dyDescent="0.3">
      <c r="A19" s="42" t="s">
        <v>137</v>
      </c>
      <c r="B19" s="38" t="s">
        <v>96</v>
      </c>
      <c r="C19" s="18" t="s">
        <v>24</v>
      </c>
      <c r="D19" s="18" t="s">
        <v>25</v>
      </c>
      <c r="E19" s="18" t="s">
        <v>97</v>
      </c>
      <c r="F19" s="18" t="s">
        <v>50</v>
      </c>
      <c r="G19" s="19">
        <v>46037</v>
      </c>
      <c r="H19" s="19">
        <v>46059</v>
      </c>
      <c r="I19" s="19" t="s">
        <v>98</v>
      </c>
      <c r="J19" s="20">
        <v>4600</v>
      </c>
      <c r="K19" s="21">
        <v>609</v>
      </c>
      <c r="L19" s="20">
        <f>IF([1]!Tabla113[[#This Row],[Importe
PBL]]=0," ",[1]!Tabla113[[#This Row],[Importe
PBL]]+[1]!Tabla113[[#This Row],[IVA
PBL]])</f>
        <v>5209</v>
      </c>
      <c r="M19" s="20">
        <v>4600</v>
      </c>
      <c r="N19" s="20">
        <v>609</v>
      </c>
      <c r="O19" s="20">
        <f>IF([1]!Tabla113[[#This Row],[Importe 
ADJUDICACIÓN ]]=0," ",[1]!Tabla113[[#This Row],[Importe 
ADJUDICACIÓN ]]+[1]!Tabla113[[#This Row],[IVA
ADJUDICACIÓN]])</f>
        <v>5209</v>
      </c>
      <c r="P19" s="22"/>
      <c r="Q19" s="23">
        <f>IF([1]!Tabla113[[#This Row],[Total 
ADJUDICACIÓN]]=" "," ",(1-([1]!Tabla113[[#This Row],[Total 
ADJUDICACIÓN]]/[1]!Tabla113[[#This Row],[Total
PBL]])))</f>
        <v>0</v>
      </c>
      <c r="R19" s="24">
        <f t="shared" si="0"/>
        <v>5.0670659100859904E-2</v>
      </c>
      <c r="S19" s="22">
        <v>2</v>
      </c>
      <c r="T19" s="25" t="s">
        <v>99</v>
      </c>
      <c r="U19" s="22" t="s">
        <v>100</v>
      </c>
      <c r="V19" s="26">
        <v>1</v>
      </c>
      <c r="W19" s="27">
        <f>IF([1]!Tabla113[[#This Row],[Fecha resolución adjudicación]]=0," ",([1]!Tabla113[[#This Row],[Fecha resolución adjudicación]]-[1]!Tabla113[[#This Row],[Incoación]]))</f>
        <v>22</v>
      </c>
      <c r="X19" s="28" t="s">
        <v>101</v>
      </c>
    </row>
    <row r="20" spans="1:24" ht="26.4" x14ac:dyDescent="0.3">
      <c r="A20" s="41" t="s">
        <v>125</v>
      </c>
      <c r="B20" s="33" t="s">
        <v>102</v>
      </c>
      <c r="C20" s="7" t="s">
        <v>24</v>
      </c>
      <c r="D20" s="7" t="s">
        <v>25</v>
      </c>
      <c r="E20" s="7" t="s">
        <v>26</v>
      </c>
      <c r="F20" s="7" t="s">
        <v>27</v>
      </c>
      <c r="G20" s="8">
        <v>46056</v>
      </c>
      <c r="H20" s="8">
        <v>46065</v>
      </c>
      <c r="I20" s="8" t="s">
        <v>48</v>
      </c>
      <c r="J20" s="9">
        <v>500</v>
      </c>
      <c r="K20" s="34">
        <v>105</v>
      </c>
      <c r="L20" s="9">
        <f>IF([1]!Tabla113[[#This Row],[Importe
PBL]]=0," ",[1]!Tabla113[[#This Row],[Importe
PBL]]+[1]!Tabla113[[#This Row],[IVA
PBL]])</f>
        <v>605</v>
      </c>
      <c r="M20" s="9">
        <v>500</v>
      </c>
      <c r="N20" s="9">
        <v>105</v>
      </c>
      <c r="O20" s="9">
        <f>IF([1]!Tabla113[[#This Row],[Importe 
ADJUDICACIÓN ]]=0," ",[1]!Tabla113[[#This Row],[Importe 
ADJUDICACIÓN ]]+[1]!Tabla113[[#This Row],[IVA
ADJUDICACIÓN]])</f>
        <v>605</v>
      </c>
      <c r="P20" s="11"/>
      <c r="Q20" s="35">
        <f>IF([1]!Tabla113[[#This Row],[Total 
ADJUDICACIÓN]]=" "," ",(1-([1]!Tabla113[[#This Row],[Total 
ADJUDICACIÓN]]/[1]!Tabla113[[#This Row],[Total
PBL]])))</f>
        <v>0</v>
      </c>
      <c r="R20" s="13">
        <f>IF(O20=" "," ",(O20/(SUM($O$1:$O$79))))</f>
        <v>5.8851504618967635E-3</v>
      </c>
      <c r="S20" s="11">
        <v>1</v>
      </c>
      <c r="T20" s="14" t="s">
        <v>45</v>
      </c>
      <c r="U20" s="11" t="s">
        <v>46</v>
      </c>
      <c r="V20" s="36">
        <v>1</v>
      </c>
      <c r="W20" s="37">
        <f>IF([1]!Tabla113[[#This Row],[Fecha resolución adjudicación]]=0," ",([1]!Tabla113[[#This Row],[Fecha resolución adjudicación]]-[1]!Tabla113[[#This Row],[Incoación]]))</f>
        <v>9</v>
      </c>
      <c r="X20" s="16" t="s">
        <v>103</v>
      </c>
    </row>
    <row r="21" spans="1:24" x14ac:dyDescent="0.3">
      <c r="A21" s="42" t="s">
        <v>138</v>
      </c>
      <c r="B21" s="39" t="s">
        <v>104</v>
      </c>
      <c r="C21" s="18" t="s">
        <v>24</v>
      </c>
      <c r="D21" s="18" t="s">
        <v>25</v>
      </c>
      <c r="E21" s="18" t="s">
        <v>38</v>
      </c>
      <c r="F21" s="18" t="s">
        <v>27</v>
      </c>
      <c r="G21" s="19">
        <v>46065</v>
      </c>
      <c r="H21" s="19">
        <v>46066</v>
      </c>
      <c r="I21" s="19" t="s">
        <v>105</v>
      </c>
      <c r="J21" s="20">
        <v>1300</v>
      </c>
      <c r="K21" s="21">
        <v>273</v>
      </c>
      <c r="L21" s="20">
        <f>IF([1]!Tabla113[[#This Row],[Importe
PBL]]=0," ",[1]!Tabla113[[#This Row],[Importe
PBL]]+[1]!Tabla113[[#This Row],[IVA
PBL]])</f>
        <v>1573</v>
      </c>
      <c r="M21" s="20">
        <v>1300</v>
      </c>
      <c r="N21" s="20">
        <v>273</v>
      </c>
      <c r="O21" s="20">
        <f>IF([1]!Tabla113[[#This Row],[Importe 
ADJUDICACIÓN ]]=0," ",[1]!Tabla113[[#This Row],[Importe 
ADJUDICACIÓN ]]+[1]!Tabla113[[#This Row],[IVA
ADJUDICACIÓN]])</f>
        <v>1573</v>
      </c>
      <c r="P21" s="22"/>
      <c r="Q21" s="23">
        <f>IF([1]!Tabla113[[#This Row],[Total 
ADJUDICACIÓN]]=" "," ",(1-([1]!Tabla113[[#This Row],[Total 
ADJUDICACIÓN]]/[1]!Tabla113[[#This Row],[Total
PBL]])))</f>
        <v>0</v>
      </c>
      <c r="R21" s="24">
        <f>IF(O21=" "," ",(O21/(SUM($O$1:$O$79))))</f>
        <v>1.5301391200931585E-2</v>
      </c>
      <c r="S21" s="22">
        <v>1</v>
      </c>
      <c r="T21" s="39" t="s">
        <v>106</v>
      </c>
      <c r="U21" s="39" t="s">
        <v>107</v>
      </c>
      <c r="V21" s="26">
        <v>1</v>
      </c>
      <c r="W21" s="27">
        <f>IF([1]!Tabla113[[#This Row],[Fecha resolución adjudicación]]=0," ",([1]!Tabla113[[#This Row],[Fecha resolución adjudicación]]-[1]!Tabla113[[#This Row],[Incoación]]))</f>
        <v>1</v>
      </c>
      <c r="X21" s="28" t="s">
        <v>36</v>
      </c>
    </row>
    <row r="22" spans="1:24" ht="39.6" x14ac:dyDescent="0.3">
      <c r="A22" s="41" t="s">
        <v>139</v>
      </c>
      <c r="B22" s="40" t="s">
        <v>108</v>
      </c>
      <c r="C22" s="7" t="s">
        <v>24</v>
      </c>
      <c r="D22" s="7" t="s">
        <v>25</v>
      </c>
      <c r="E22" s="7" t="s">
        <v>26</v>
      </c>
      <c r="F22" s="7" t="s">
        <v>27</v>
      </c>
      <c r="G22" s="8">
        <v>46065</v>
      </c>
      <c r="H22" s="8">
        <v>46066</v>
      </c>
      <c r="I22" s="8" t="s">
        <v>109</v>
      </c>
      <c r="J22" s="9">
        <v>525</v>
      </c>
      <c r="K22" s="34">
        <v>110.25</v>
      </c>
      <c r="L22" s="9">
        <f>IF([1]!Tabla113[[#This Row],[Importe
PBL]]=0," ",[1]!Tabla113[[#This Row],[Importe
PBL]]+[1]!Tabla113[[#This Row],[IVA
PBL]])</f>
        <v>635.25</v>
      </c>
      <c r="M22" s="9">
        <v>525</v>
      </c>
      <c r="N22" s="9">
        <v>110.25</v>
      </c>
      <c r="O22" s="9">
        <f>IF([1]!Tabla113[[#This Row],[Importe 
ADJUDICACIÓN ]]=0," ",[1]!Tabla113[[#This Row],[Importe 
ADJUDICACIÓN ]]+[1]!Tabla113[[#This Row],[IVA
ADJUDICACIÓN]])</f>
        <v>635.25</v>
      </c>
      <c r="P22" s="11"/>
      <c r="Q22" s="35">
        <f>IF([1]!Tabla113[[#This Row],[Total 
ADJUDICACIÓN]]=" "," ",(1-([1]!Tabla113[[#This Row],[Total 
ADJUDICACIÓN]]/[1]!Tabla113[[#This Row],[Total
PBL]])))</f>
        <v>0</v>
      </c>
      <c r="R22" s="13">
        <f t="shared" si="0"/>
        <v>6.1794079849916018E-3</v>
      </c>
      <c r="S22" s="11">
        <v>1</v>
      </c>
      <c r="T22" s="14" t="s">
        <v>110</v>
      </c>
      <c r="U22" s="11" t="s">
        <v>111</v>
      </c>
      <c r="V22" s="36">
        <v>1</v>
      </c>
      <c r="W22" s="37">
        <f>IF([1]!Tabla113[[#This Row],[Fecha resolución adjudicación]]=0," ",([1]!Tabla113[[#This Row],[Fecha resolución adjudicación]]-[1]!Tabla113[[#This Row],[Incoación]]))</f>
        <v>1</v>
      </c>
      <c r="X22" s="16" t="s">
        <v>36</v>
      </c>
    </row>
    <row r="23" spans="1:24" ht="26.4" x14ac:dyDescent="0.3">
      <c r="A23" s="42" t="s">
        <v>140</v>
      </c>
      <c r="B23" s="38" t="s">
        <v>112</v>
      </c>
      <c r="C23" s="18" t="s">
        <v>24</v>
      </c>
      <c r="D23" s="18" t="s">
        <v>25</v>
      </c>
      <c r="E23" s="18" t="s">
        <v>38</v>
      </c>
      <c r="F23" s="18" t="s">
        <v>27</v>
      </c>
      <c r="G23" s="19">
        <v>46073</v>
      </c>
      <c r="H23" s="19">
        <v>46086</v>
      </c>
      <c r="I23" s="19" t="s">
        <v>113</v>
      </c>
      <c r="J23" s="20">
        <v>100</v>
      </c>
      <c r="K23" s="21">
        <v>21</v>
      </c>
      <c r="L23" s="20">
        <f>IF([1]!Tabla113[[#This Row],[Importe
PBL]]=0," ",[1]!Tabla113[[#This Row],[Importe
PBL]]+[1]!Tabla113[[#This Row],[IVA
PBL]])</f>
        <v>121</v>
      </c>
      <c r="M23" s="20">
        <v>100</v>
      </c>
      <c r="N23" s="20">
        <v>21</v>
      </c>
      <c r="O23" s="20">
        <f>IF([1]!Tabla113[[#This Row],[Importe 
ADJUDICACIÓN ]]=0," ",[1]!Tabla113[[#This Row],[Importe 
ADJUDICACIÓN ]]+[1]!Tabla113[[#This Row],[IVA
ADJUDICACIÓN]])</f>
        <v>121</v>
      </c>
      <c r="P23" s="22"/>
      <c r="Q23" s="23">
        <f>IF([1]!Tabla113[[#This Row],[Total 
ADJUDICACIÓN]]=" "," ",(1-([1]!Tabla113[[#This Row],[Total 
ADJUDICACIÓN]]/[1]!Tabla113[[#This Row],[Total
PBL]])))</f>
        <v>0</v>
      </c>
      <c r="R23" s="24">
        <f t="shared" si="0"/>
        <v>1.1770300923793528E-3</v>
      </c>
      <c r="S23" s="22">
        <v>1</v>
      </c>
      <c r="T23" s="25" t="s">
        <v>114</v>
      </c>
      <c r="U23" s="39" t="s">
        <v>115</v>
      </c>
      <c r="V23" s="26">
        <v>1</v>
      </c>
      <c r="W23" s="27">
        <f>IF([1]!Tabla113[[#This Row],[Fecha resolución adjudicación]]=0," ",([1]!Tabla113[[#This Row],[Fecha resolución adjudicación]]-[1]!Tabla113[[#This Row],[Incoación]]))</f>
        <v>13</v>
      </c>
      <c r="X23" s="28" t="s">
        <v>36</v>
      </c>
    </row>
    <row r="24" spans="1:24" ht="26.4" x14ac:dyDescent="0.3">
      <c r="A24" s="41" t="s">
        <v>141</v>
      </c>
      <c r="B24" s="33" t="s">
        <v>116</v>
      </c>
      <c r="C24" s="7" t="s">
        <v>24</v>
      </c>
      <c r="D24" s="7" t="s">
        <v>25</v>
      </c>
      <c r="E24" s="7" t="s">
        <v>38</v>
      </c>
      <c r="F24" s="7" t="s">
        <v>27</v>
      </c>
      <c r="G24" s="8">
        <v>46085</v>
      </c>
      <c r="H24" s="8">
        <v>46100</v>
      </c>
      <c r="I24" s="8" t="s">
        <v>117</v>
      </c>
      <c r="J24" s="9">
        <v>475</v>
      </c>
      <c r="K24" s="34">
        <v>47.5</v>
      </c>
      <c r="L24" s="9">
        <f>IF([1]!Tabla113[[#This Row],[Importe
PBL]]=0," ",[1]!Tabla113[[#This Row],[Importe
PBL]]+[1]!Tabla113[[#This Row],[IVA
PBL]])</f>
        <v>522.5</v>
      </c>
      <c r="M24" s="9">
        <v>475</v>
      </c>
      <c r="N24" s="9">
        <v>47.5</v>
      </c>
      <c r="O24" s="9">
        <f>IF([1]!Tabla113[[#This Row],[Importe 
ADJUDICACIÓN ]]=0," ",[1]!Tabla113[[#This Row],[Importe 
ADJUDICACIÓN ]]+[1]!Tabla113[[#This Row],[IVA
ADJUDICACIÓN]])</f>
        <v>522.5</v>
      </c>
      <c r="P24" s="11"/>
      <c r="Q24" s="35">
        <f>IF([1]!Tabla113[[#This Row],[Total 
ADJUDICACIÓN]]=" "," ",(1-([1]!Tabla113[[#This Row],[Total 
ADJUDICACIÓN]]/[1]!Tabla113[[#This Row],[Total
PBL]])))</f>
        <v>0</v>
      </c>
      <c r="R24" s="13">
        <f t="shared" si="0"/>
        <v>5.0826299443653871E-3</v>
      </c>
      <c r="S24" s="11">
        <v>1</v>
      </c>
      <c r="T24" s="14" t="s">
        <v>118</v>
      </c>
      <c r="U24" s="11" t="s">
        <v>148</v>
      </c>
      <c r="V24" s="36">
        <v>1</v>
      </c>
      <c r="W24" s="37">
        <f>IF([1]!Tabla113[[#This Row],[Fecha resolución adjudicación]]=0," ",([1]!Tabla113[[#This Row],[Fecha resolución adjudicación]]-[1]!Tabla113[[#This Row],[Incoación]]))</f>
        <v>15</v>
      </c>
      <c r="X24" s="16" t="s">
        <v>36</v>
      </c>
    </row>
  </sheetData>
  <dataValidations count="3">
    <dataValidation type="date" allowBlank="1" showInputMessage="1" showErrorMessage="1" sqref="G1:H24" xr:uid="{418036CA-189D-477D-8F8F-9AE138DA7C6C}">
      <formula1>46023</formula1>
      <formula2>48944</formula2>
    </dataValidation>
    <dataValidation allowBlank="1" showInputMessage="1" showErrorMessage="1" promptTitle="introducir el número de decreto " prompt="nnnn/aaaa" sqref="I1:I24" xr:uid="{AF76917B-8698-4E93-8D97-65CD382255C0}"/>
    <dataValidation type="list" showInputMessage="1" showErrorMessage="1" sqref="C1:C4" xr:uid="{9D5B2228-AF63-461A-B054-DC5992D25376}">
      <formula1>Tipo2012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56FA16E-2C15-429A-B12F-C9C0552AD1E1}">
          <x14:formula1>
            <xm:f>'[2026 relación de expedientes.xlsx]listas desplegables'!#REF!</xm:f>
          </x14:formula1>
          <xm:sqref>D1:D24</xm:sqref>
        </x14:dataValidation>
        <x14:dataValidation type="list" allowBlank="1" showInputMessage="1" showErrorMessage="1" xr:uid="{1199643B-3446-4210-8D89-FB08CCC79F1E}">
          <x14:formula1>
            <xm:f>'[2026 relación de expedientes.xlsx]listas desplegables'!#REF!</xm:f>
          </x14:formula1>
          <xm:sqref>E1:E24</xm:sqref>
        </x14:dataValidation>
        <x14:dataValidation type="list" allowBlank="1" showInputMessage="1" showErrorMessage="1" xr:uid="{B1521A06-BF79-402D-95DA-494A2E7A0E29}">
          <x14:formula1>
            <xm:f>'[2026 relación de expedientes.xlsx]listas desplegables'!#REF!</xm:f>
          </x14:formula1>
          <xm:sqref>F5:F24</xm:sqref>
        </x14:dataValidation>
        <x14:dataValidation type="list" allowBlank="1" showInputMessage="1" showErrorMessage="1" xr:uid="{5A267B2B-CE05-4397-87B3-5E5FB0DDF447}">
          <x14:formula1>
            <xm:f>'[2026 relación de expedientes.xlsx]listas desplegables'!#REF!</xm:f>
          </x14:formula1>
          <xm:sqref>C5:C24</xm:sqref>
        </x14:dataValidation>
        <x14:dataValidation type="list" allowBlank="1" showInputMessage="1" showErrorMessage="1" xr:uid="{56FF65E1-E350-4D36-909C-1685AF9DDBAF}">
          <x14:formula1>
            <xm:f>'J:\CONT\1 Tramitación\Seguimiento y transparencia\relacion expedientes y adjudicatarios\[2024-2025 Relación expdtes.xlsx]datos'!#REF!</xm:f>
          </x14:formula1>
          <xm:sqref>F1:F4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Ayuntamiento de San Sebastian de los Reyes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Álvarez González</dc:creator>
  <cp:lastModifiedBy>Pedro Álvarez González</cp:lastModifiedBy>
  <dcterms:created xsi:type="dcterms:W3CDTF">2026-04-09T05:54:15Z</dcterms:created>
  <dcterms:modified xsi:type="dcterms:W3CDTF">2026-04-09T06:08:30Z</dcterms:modified>
</cp:coreProperties>
</file>