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J:\CONT\1 Tramitación\Seguimiento y transparencia\Indicadores de transparencia\2025\"/>
    </mc:Choice>
  </mc:AlternateContent>
  <xr:revisionPtr revIDLastSave="0" documentId="13_ncr:1_{F864431F-A2C3-40DA-BD1A-CC90B2915E0E}" xr6:coauthVersionLast="36" xr6:coauthVersionMax="36" xr10:uidLastSave="{00000000-0000-0000-0000-000000000000}"/>
  <workbookProtection workbookAlgorithmName="SHA-512" workbookHashValue="nq4hJISuaqF3XP0OlRBN07c2sX/mFoQEJ+ylcfuC/mIjaM6ZZ9jAhotIuLsS6XeglpFu5ID6MI0wza+pb2/CbQ==" workbookSaltValue="GCpGrEDKH7nS2stc9zuRgQ==" workbookSpinCount="100000" lockStructure="1"/>
  <bookViews>
    <workbookView xWindow="0" yWindow="0" windowWidth="23040" windowHeight="9264" xr2:uid="{00000000-000D-0000-FFFF-FFFF00000000}"/>
  </bookViews>
  <sheets>
    <sheet name="Contratos" sheetId="1" r:id="rId1"/>
    <sheet name="Menores" sheetId="3" r:id="rId2"/>
    <sheet name="Artísticos" sheetId="9" r:id="rId3"/>
    <sheet name="Obras Públicas" sheetId="8" r:id="rId4"/>
    <sheet name="adjudicatarios" sheetId="5" r:id="rId5"/>
    <sheet name="Modificaciones " sheetId="4" r:id="rId6"/>
    <sheet name="gráfico" sheetId="7" r:id="rId7"/>
    <sheet name="Datos para parta NO publicar" sheetId="6" state="hidden" r:id="rId8"/>
    <sheet name="listas desplegables" sheetId="2" state="hidden" r:id="rId9"/>
  </sheets>
  <externalReferences>
    <externalReference r:id="rId10"/>
    <externalReference r:id="rId11"/>
    <externalReference r:id="rId12"/>
  </externalReferences>
  <definedNames>
    <definedName name="_xlnm._FilterDatabase" localSheetId="4" hidden="1">adjudicatarios!$A$1:$F$72</definedName>
    <definedName name="_xlnm._FilterDatabase" localSheetId="0" hidden="1">Contratos!$A$1:$AK$72</definedName>
    <definedName name="Procedimiento2012">'[1]Lista desplegable 2012'!$B$1:$B$8</definedName>
    <definedName name="Tipo2012">'[1]Lista desplegable 2012'!$A$1:$A$14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 i="3" l="1"/>
  <c r="R4" i="3"/>
  <c r="R5" i="3"/>
  <c r="R6" i="3"/>
  <c r="R7" i="3"/>
  <c r="R8" i="3"/>
  <c r="R9" i="3"/>
  <c r="R10" i="3"/>
  <c r="R11" i="3"/>
  <c r="R12" i="3"/>
  <c r="R13" i="3"/>
  <c r="R14" i="3"/>
  <c r="R15" i="3"/>
  <c r="R16" i="3"/>
  <c r="R17" i="3"/>
  <c r="R18" i="3"/>
  <c r="R19" i="3"/>
  <c r="R20" i="3"/>
  <c r="R21" i="3"/>
  <c r="R22" i="3"/>
  <c r="R23" i="3"/>
  <c r="R2" i="3"/>
  <c r="A50" i="5" l="1"/>
  <c r="B50" i="5"/>
  <c r="C50" i="5"/>
  <c r="D50" i="5"/>
  <c r="E50" i="5"/>
  <c r="A3" i="5"/>
  <c r="B3" i="5"/>
  <c r="C3" i="5"/>
  <c r="D3" i="5"/>
  <c r="E3" i="5"/>
  <c r="A51" i="5"/>
  <c r="B51" i="5"/>
  <c r="C51" i="5"/>
  <c r="D51" i="5"/>
  <c r="E51" i="5"/>
  <c r="A59" i="5"/>
  <c r="B59" i="5"/>
  <c r="C59" i="5"/>
  <c r="D59" i="5"/>
  <c r="E59" i="5"/>
  <c r="A44" i="5"/>
  <c r="B44" i="5"/>
  <c r="C44" i="5"/>
  <c r="D44" i="5"/>
  <c r="E44" i="5"/>
  <c r="A53" i="5"/>
  <c r="B53" i="5"/>
  <c r="C53" i="5"/>
  <c r="D53" i="5"/>
  <c r="E53" i="5"/>
  <c r="A52" i="5"/>
  <c r="B52" i="5"/>
  <c r="C52" i="5"/>
  <c r="D52" i="5"/>
  <c r="E52" i="5"/>
  <c r="A12" i="5"/>
  <c r="B12" i="5"/>
  <c r="C12" i="5"/>
  <c r="D12" i="5"/>
  <c r="E12" i="5"/>
  <c r="A22" i="5"/>
  <c r="B22" i="5"/>
  <c r="C22" i="5"/>
  <c r="D22" i="5"/>
  <c r="E22" i="5"/>
  <c r="A27" i="5"/>
  <c r="B27" i="5"/>
  <c r="C27" i="5"/>
  <c r="D27" i="5"/>
  <c r="E27" i="5"/>
  <c r="A37" i="5"/>
  <c r="B37" i="5"/>
  <c r="C37" i="5"/>
  <c r="D37" i="5"/>
  <c r="E37" i="5"/>
  <c r="A2" i="5"/>
  <c r="B2" i="5"/>
  <c r="C2" i="5"/>
  <c r="D2" i="5"/>
  <c r="E2" i="5"/>
  <c r="A41" i="5"/>
  <c r="B41" i="5"/>
  <c r="C41" i="5"/>
  <c r="D41" i="5"/>
  <c r="E41" i="5"/>
  <c r="A14" i="5"/>
  <c r="B14" i="5"/>
  <c r="C14" i="5"/>
  <c r="D14" i="5"/>
  <c r="E14" i="5"/>
  <c r="A19" i="5"/>
  <c r="B19" i="5"/>
  <c r="C19" i="5"/>
  <c r="D19" i="5"/>
  <c r="E19" i="5"/>
  <c r="A65" i="5"/>
  <c r="B65" i="5"/>
  <c r="C65" i="5"/>
  <c r="D65" i="5"/>
  <c r="E65" i="5"/>
  <c r="A8" i="5"/>
  <c r="B8" i="5"/>
  <c r="C8" i="5"/>
  <c r="D8" i="5"/>
  <c r="E8" i="5"/>
  <c r="A16" i="5"/>
  <c r="B16" i="5"/>
  <c r="C16" i="5"/>
  <c r="D16" i="5"/>
  <c r="E16" i="5"/>
  <c r="A49" i="5"/>
  <c r="B49" i="5"/>
  <c r="C49" i="5"/>
  <c r="D49" i="5"/>
  <c r="E49" i="5"/>
  <c r="A31" i="5"/>
  <c r="B31" i="5"/>
  <c r="C31" i="5"/>
  <c r="D31" i="5"/>
  <c r="E31" i="5"/>
  <c r="A26" i="5"/>
  <c r="B26" i="5"/>
  <c r="C26" i="5"/>
  <c r="D26" i="5"/>
  <c r="E26" i="5"/>
  <c r="A28" i="5"/>
  <c r="B28" i="5"/>
  <c r="C28" i="5"/>
  <c r="D28" i="5"/>
  <c r="E28" i="5"/>
  <c r="A63" i="5"/>
  <c r="B63" i="5"/>
  <c r="C63" i="5"/>
  <c r="D63" i="5"/>
  <c r="E63" i="5"/>
  <c r="A6" i="5"/>
  <c r="B6" i="5"/>
  <c r="C6" i="5"/>
  <c r="D6" i="5"/>
  <c r="E6" i="5"/>
  <c r="A24" i="5"/>
  <c r="B24" i="5"/>
  <c r="C24" i="5"/>
  <c r="D24" i="5"/>
  <c r="E24" i="5"/>
  <c r="A10" i="5"/>
  <c r="B10" i="5"/>
  <c r="C10" i="5"/>
  <c r="D10" i="5"/>
  <c r="E10" i="5"/>
  <c r="A68" i="5"/>
  <c r="B68" i="5"/>
  <c r="C68" i="5"/>
  <c r="D68" i="5"/>
  <c r="E68" i="5"/>
  <c r="A36" i="5"/>
  <c r="B36" i="5"/>
  <c r="C36" i="5"/>
  <c r="D36" i="5"/>
  <c r="E36" i="5"/>
  <c r="A58" i="5"/>
  <c r="B58" i="5"/>
  <c r="C58" i="5"/>
  <c r="D58" i="5"/>
  <c r="E58" i="5"/>
  <c r="A55" i="5"/>
  <c r="B55" i="5"/>
  <c r="C55" i="5"/>
  <c r="D55" i="5"/>
  <c r="E55" i="5"/>
  <c r="A23" i="5"/>
  <c r="B23" i="5"/>
  <c r="C23" i="5"/>
  <c r="D23" i="5"/>
  <c r="E23" i="5"/>
  <c r="A32" i="5"/>
  <c r="B32" i="5"/>
  <c r="C32" i="5"/>
  <c r="D32" i="5"/>
  <c r="E32" i="5"/>
  <c r="A7" i="5"/>
  <c r="B7" i="5"/>
  <c r="C7" i="5"/>
  <c r="D7" i="5"/>
  <c r="E7" i="5"/>
  <c r="A5" i="5"/>
  <c r="B5" i="5"/>
  <c r="C5" i="5"/>
  <c r="D5" i="5"/>
  <c r="E5" i="5"/>
  <c r="A35" i="5"/>
  <c r="B35" i="5"/>
  <c r="C35" i="5"/>
  <c r="D35" i="5"/>
  <c r="E35" i="5"/>
  <c r="A61" i="5"/>
  <c r="B61" i="5"/>
  <c r="C61" i="5"/>
  <c r="D61" i="5"/>
  <c r="E61" i="5"/>
  <c r="A38" i="5"/>
  <c r="B38" i="5"/>
  <c r="C38" i="5"/>
  <c r="D38" i="5"/>
  <c r="E38" i="5"/>
  <c r="A25" i="5"/>
  <c r="B25" i="5"/>
  <c r="C25" i="5"/>
  <c r="D25" i="5"/>
  <c r="E25" i="5"/>
  <c r="A39" i="5"/>
  <c r="B39" i="5"/>
  <c r="C39" i="5"/>
  <c r="D39" i="5"/>
  <c r="E39" i="5"/>
  <c r="A64" i="5"/>
  <c r="B64" i="5"/>
  <c r="C64" i="5"/>
  <c r="D64" i="5"/>
  <c r="E64" i="5"/>
  <c r="A48" i="5"/>
  <c r="B48" i="5"/>
  <c r="C48" i="5"/>
  <c r="D48" i="5"/>
  <c r="E48" i="5"/>
  <c r="A54" i="5"/>
  <c r="B54" i="5"/>
  <c r="C54" i="5"/>
  <c r="D54" i="5"/>
  <c r="E54" i="5"/>
  <c r="A13" i="5"/>
  <c r="B13" i="5"/>
  <c r="C13" i="5"/>
  <c r="D13" i="5"/>
  <c r="E13" i="5"/>
  <c r="A66" i="5"/>
  <c r="B66" i="5"/>
  <c r="C66" i="5"/>
  <c r="D66" i="5"/>
  <c r="E66" i="5"/>
  <c r="A40" i="5"/>
  <c r="B40" i="5"/>
  <c r="C40" i="5"/>
  <c r="D40" i="5"/>
  <c r="E40" i="5"/>
  <c r="A41" i="6"/>
  <c r="B41" i="6"/>
  <c r="C41" i="6"/>
  <c r="D41" i="6"/>
  <c r="E41" i="6"/>
  <c r="A42" i="6"/>
  <c r="B42" i="6"/>
  <c r="C42" i="6"/>
  <c r="D42" i="6"/>
  <c r="E42" i="6"/>
  <c r="A43" i="6"/>
  <c r="B43" i="6"/>
  <c r="C43" i="6"/>
  <c r="D43" i="6"/>
  <c r="E43" i="6"/>
  <c r="A44" i="6"/>
  <c r="B44" i="6"/>
  <c r="C44" i="6"/>
  <c r="D44" i="6"/>
  <c r="E44" i="6"/>
  <c r="A45" i="6"/>
  <c r="B45" i="6"/>
  <c r="C45" i="6"/>
  <c r="D45" i="6"/>
  <c r="E45" i="6"/>
  <c r="A46" i="6"/>
  <c r="B46" i="6"/>
  <c r="C46" i="6"/>
  <c r="D46" i="6"/>
  <c r="E46" i="6"/>
  <c r="A47" i="6"/>
  <c r="B47" i="6"/>
  <c r="C47" i="6"/>
  <c r="D47" i="6"/>
  <c r="E47" i="6"/>
  <c r="A48" i="6"/>
  <c r="B48" i="6"/>
  <c r="C48" i="6"/>
  <c r="D48" i="6"/>
  <c r="E48" i="6"/>
  <c r="A49" i="6"/>
  <c r="B49" i="6"/>
  <c r="C49" i="6"/>
  <c r="D49" i="6"/>
  <c r="E49" i="6"/>
  <c r="A50" i="6"/>
  <c r="B50" i="6"/>
  <c r="C50" i="6"/>
  <c r="D50" i="6"/>
  <c r="E50" i="6"/>
  <c r="A51" i="6"/>
  <c r="B51" i="6"/>
  <c r="C51" i="6"/>
  <c r="D51" i="6"/>
  <c r="E51" i="6"/>
  <c r="A52" i="6"/>
  <c r="B52" i="6"/>
  <c r="C52" i="6"/>
  <c r="D52" i="6"/>
  <c r="E52" i="6"/>
  <c r="A53" i="6"/>
  <c r="B53" i="6"/>
  <c r="C53" i="6"/>
  <c r="D53" i="6"/>
  <c r="E53" i="6"/>
  <c r="A54" i="6"/>
  <c r="B54" i="6"/>
  <c r="C54" i="6"/>
  <c r="D54" i="6"/>
  <c r="E54" i="6"/>
  <c r="A55" i="6"/>
  <c r="B55" i="6"/>
  <c r="C55" i="6"/>
  <c r="D55" i="6"/>
  <c r="E55" i="6"/>
  <c r="A56" i="6"/>
  <c r="B56" i="6"/>
  <c r="C56" i="6"/>
  <c r="D56" i="6"/>
  <c r="E56" i="6"/>
  <c r="A57" i="6"/>
  <c r="B57" i="6"/>
  <c r="C57" i="6"/>
  <c r="D57" i="6"/>
  <c r="E57" i="6"/>
  <c r="A58" i="6"/>
  <c r="B58" i="6"/>
  <c r="C58" i="6"/>
  <c r="D58" i="6"/>
  <c r="E58" i="6"/>
  <c r="A59" i="6"/>
  <c r="B59" i="6"/>
  <c r="C59" i="6"/>
  <c r="D59" i="6"/>
  <c r="E59" i="6"/>
  <c r="A60" i="6"/>
  <c r="B60" i="6"/>
  <c r="C60" i="6"/>
  <c r="D60" i="6"/>
  <c r="E60" i="6"/>
  <c r="A61" i="6"/>
  <c r="B61" i="6"/>
  <c r="C61" i="6"/>
  <c r="D61" i="6"/>
  <c r="E61" i="6"/>
  <c r="A62" i="6"/>
  <c r="B62" i="6"/>
  <c r="C62" i="6"/>
  <c r="D62" i="6"/>
  <c r="E62" i="6"/>
  <c r="A63" i="6"/>
  <c r="B63" i="6"/>
  <c r="C63" i="6"/>
  <c r="D63" i="6"/>
  <c r="E63" i="6"/>
  <c r="A64" i="6"/>
  <c r="B64" i="6"/>
  <c r="C64" i="6"/>
  <c r="D64" i="6"/>
  <c r="E64" i="6"/>
  <c r="A65" i="6"/>
  <c r="B65" i="6"/>
  <c r="C65" i="6"/>
  <c r="D65" i="6"/>
  <c r="E65" i="6"/>
  <c r="A66" i="6"/>
  <c r="B66" i="6"/>
  <c r="C66" i="6"/>
  <c r="D66" i="6"/>
  <c r="E66" i="6"/>
  <c r="A67" i="6"/>
  <c r="B67" i="6"/>
  <c r="C67" i="6"/>
  <c r="D67" i="6"/>
  <c r="E67" i="6"/>
  <c r="A68" i="6"/>
  <c r="B68" i="6"/>
  <c r="C68" i="6"/>
  <c r="D68" i="6"/>
  <c r="E68" i="6"/>
  <c r="A69" i="6"/>
  <c r="B69" i="6"/>
  <c r="C69" i="6"/>
  <c r="D69" i="6"/>
  <c r="E69" i="6"/>
  <c r="A70" i="6"/>
  <c r="B70" i="6"/>
  <c r="C70" i="6"/>
  <c r="D70" i="6"/>
  <c r="E70" i="6"/>
  <c r="A71" i="6"/>
  <c r="B71" i="6"/>
  <c r="C71" i="6"/>
  <c r="D71" i="6"/>
  <c r="E71" i="6"/>
  <c r="A72" i="6"/>
  <c r="B72" i="6"/>
  <c r="C72" i="6"/>
  <c r="D72" i="6"/>
  <c r="E72" i="6"/>
  <c r="A38" i="6"/>
  <c r="B38" i="6"/>
  <c r="C38" i="6"/>
  <c r="D38" i="6"/>
  <c r="E38" i="6"/>
  <c r="A39" i="6"/>
  <c r="B39" i="6"/>
  <c r="C39" i="6"/>
  <c r="D39" i="6"/>
  <c r="E39" i="6"/>
  <c r="A40" i="6"/>
  <c r="B40" i="6"/>
  <c r="C40" i="6"/>
  <c r="D40" i="6"/>
  <c r="E40" i="6"/>
  <c r="M2" i="1"/>
  <c r="AH4" i="1"/>
  <c r="AG4" i="1"/>
  <c r="AF4" i="1"/>
  <c r="Q4" i="1"/>
  <c r="M4" i="1"/>
  <c r="AF3" i="1"/>
  <c r="AG3" i="1"/>
  <c r="AH3" i="1"/>
  <c r="AH2" i="1"/>
  <c r="AH5"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G2"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S4" i="1" l="1"/>
  <c r="AI4" i="1"/>
  <c r="AI3" i="1"/>
  <c r="D47" i="5" l="1"/>
  <c r="E47" i="5"/>
  <c r="D11" i="5"/>
  <c r="E11" i="5"/>
  <c r="D18" i="5"/>
  <c r="E18" i="5"/>
  <c r="D34" i="5"/>
  <c r="E34" i="5"/>
  <c r="D29" i="5"/>
  <c r="E29" i="5"/>
  <c r="D70" i="5"/>
  <c r="E70" i="5"/>
  <c r="D67" i="5"/>
  <c r="E67" i="5"/>
  <c r="D57" i="5"/>
  <c r="E57" i="5"/>
  <c r="D20" i="5"/>
  <c r="E20" i="5"/>
  <c r="D60" i="5"/>
  <c r="E60" i="5"/>
  <c r="D69" i="5"/>
  <c r="E69" i="5"/>
  <c r="D56" i="5"/>
  <c r="E56" i="5"/>
  <c r="D15" i="5"/>
  <c r="E15" i="5"/>
  <c r="D4" i="5"/>
  <c r="E4" i="5"/>
  <c r="D45" i="5"/>
  <c r="E45" i="5"/>
  <c r="D33" i="5"/>
  <c r="E33" i="5"/>
  <c r="D62" i="5"/>
  <c r="E62" i="5"/>
  <c r="D21" i="5"/>
  <c r="E21" i="5"/>
  <c r="D30" i="5"/>
  <c r="E30" i="5"/>
  <c r="D46" i="5"/>
  <c r="E46" i="5"/>
  <c r="D72" i="5"/>
  <c r="E72" i="5"/>
  <c r="D43" i="5"/>
  <c r="E43" i="5"/>
  <c r="D9" i="5"/>
  <c r="E9" i="5"/>
  <c r="D17" i="5"/>
  <c r="E17" i="5"/>
  <c r="D71" i="5"/>
  <c r="E71" i="5"/>
  <c r="C47" i="5"/>
  <c r="C11" i="5"/>
  <c r="C18" i="5"/>
  <c r="C34" i="5"/>
  <c r="C29" i="5"/>
  <c r="C70" i="5"/>
  <c r="C67" i="5"/>
  <c r="C57" i="5"/>
  <c r="C20" i="5"/>
  <c r="C60" i="5"/>
  <c r="C69" i="5"/>
  <c r="C56" i="5"/>
  <c r="C15" i="5"/>
  <c r="C4" i="5"/>
  <c r="C45" i="5"/>
  <c r="C33" i="5"/>
  <c r="C62" i="5"/>
  <c r="C21" i="5"/>
  <c r="C30" i="5"/>
  <c r="C46" i="5"/>
  <c r="C72" i="5"/>
  <c r="C43" i="5"/>
  <c r="C9" i="5"/>
  <c r="C17" i="5"/>
  <c r="C71" i="5"/>
  <c r="A42" i="5"/>
  <c r="B47" i="5"/>
  <c r="B11" i="5"/>
  <c r="B18" i="5"/>
  <c r="B34" i="5"/>
  <c r="B29" i="5"/>
  <c r="B70" i="5"/>
  <c r="B67" i="5"/>
  <c r="B57" i="5"/>
  <c r="B20" i="5"/>
  <c r="B60" i="5"/>
  <c r="B69" i="5"/>
  <c r="B56" i="5"/>
  <c r="B15" i="5"/>
  <c r="B4" i="5"/>
  <c r="B45" i="5"/>
  <c r="B33" i="5"/>
  <c r="B62" i="5"/>
  <c r="B21" i="5"/>
  <c r="B30" i="5"/>
  <c r="B46" i="5"/>
  <c r="B72" i="5"/>
  <c r="B43" i="5"/>
  <c r="B9" i="5"/>
  <c r="B17" i="5"/>
  <c r="B71" i="5"/>
  <c r="A47" i="5"/>
  <c r="A11" i="5"/>
  <c r="A18" i="5"/>
  <c r="A34" i="5"/>
  <c r="A29" i="5"/>
  <c r="A70" i="5"/>
  <c r="A67" i="5"/>
  <c r="A57" i="5"/>
  <c r="A20" i="5"/>
  <c r="A60" i="5"/>
  <c r="A69" i="5"/>
  <c r="A56" i="5"/>
  <c r="A15" i="5"/>
  <c r="A4" i="5"/>
  <c r="A45" i="5"/>
  <c r="A33" i="5"/>
  <c r="A62" i="5"/>
  <c r="A21" i="5"/>
  <c r="A30" i="5"/>
  <c r="A46" i="5"/>
  <c r="A72" i="5"/>
  <c r="A43" i="5"/>
  <c r="A9" i="5"/>
  <c r="A17" i="5"/>
  <c r="A71" i="5"/>
  <c r="F8" i="7"/>
  <c r="F7" i="7"/>
  <c r="F6" i="7"/>
  <c r="F5" i="7"/>
  <c r="F4" i="7"/>
  <c r="F3" i="7"/>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2" i="6"/>
  <c r="A3" i="6"/>
  <c r="C3" i="6"/>
  <c r="D3" i="6"/>
  <c r="E3" i="6"/>
  <c r="A4" i="6"/>
  <c r="C4" i="6"/>
  <c r="D4" i="6"/>
  <c r="E4" i="6"/>
  <c r="A5" i="6"/>
  <c r="C5" i="6"/>
  <c r="D5" i="6"/>
  <c r="E5" i="6"/>
  <c r="A6" i="6"/>
  <c r="C6" i="6"/>
  <c r="D6" i="6"/>
  <c r="E6" i="6"/>
  <c r="A7" i="6"/>
  <c r="C7" i="6"/>
  <c r="D7" i="6"/>
  <c r="E7" i="6"/>
  <c r="A8" i="6"/>
  <c r="C8" i="6"/>
  <c r="D8" i="6"/>
  <c r="E8" i="6"/>
  <c r="A9" i="6"/>
  <c r="C9" i="6"/>
  <c r="D9" i="6"/>
  <c r="E9" i="6"/>
  <c r="A10" i="6"/>
  <c r="C10" i="6"/>
  <c r="D10" i="6"/>
  <c r="E10" i="6"/>
  <c r="A11" i="6"/>
  <c r="C11" i="6"/>
  <c r="D11" i="6"/>
  <c r="E11" i="6"/>
  <c r="A12" i="6"/>
  <c r="C12" i="6"/>
  <c r="D12" i="6"/>
  <c r="E12" i="6"/>
  <c r="A13" i="6"/>
  <c r="C13" i="6"/>
  <c r="D13" i="6"/>
  <c r="E13" i="6"/>
  <c r="A14" i="6"/>
  <c r="C14" i="6"/>
  <c r="D14" i="6"/>
  <c r="E14" i="6"/>
  <c r="A15" i="6"/>
  <c r="C15" i="6"/>
  <c r="D15" i="6"/>
  <c r="E15" i="6"/>
  <c r="A16" i="6"/>
  <c r="C16" i="6"/>
  <c r="D16" i="6"/>
  <c r="E16" i="6"/>
  <c r="A17" i="6"/>
  <c r="C17" i="6"/>
  <c r="D17" i="6"/>
  <c r="E17" i="6"/>
  <c r="A18" i="6"/>
  <c r="C18" i="6"/>
  <c r="D18" i="6"/>
  <c r="E18" i="6"/>
  <c r="A19" i="6"/>
  <c r="C19" i="6"/>
  <c r="D19" i="6"/>
  <c r="E19" i="6"/>
  <c r="A20" i="6"/>
  <c r="C20" i="6"/>
  <c r="D20" i="6"/>
  <c r="E20" i="6"/>
  <c r="A21" i="6"/>
  <c r="C21" i="6"/>
  <c r="D21" i="6"/>
  <c r="E21" i="6"/>
  <c r="A22" i="6"/>
  <c r="C22" i="6"/>
  <c r="D22" i="6"/>
  <c r="E22" i="6"/>
  <c r="A23" i="6"/>
  <c r="C23" i="6"/>
  <c r="D23" i="6"/>
  <c r="E23" i="6"/>
  <c r="A24" i="6"/>
  <c r="C24" i="6"/>
  <c r="D24" i="6"/>
  <c r="E24" i="6"/>
  <c r="A25" i="6"/>
  <c r="C25" i="6"/>
  <c r="D25" i="6"/>
  <c r="E25" i="6"/>
  <c r="A26" i="6"/>
  <c r="C26" i="6"/>
  <c r="D26" i="6"/>
  <c r="E26" i="6"/>
  <c r="A27" i="6"/>
  <c r="C27" i="6"/>
  <c r="D27" i="6"/>
  <c r="E27" i="6"/>
  <c r="A28" i="6"/>
  <c r="C28" i="6"/>
  <c r="D28" i="6"/>
  <c r="E28" i="6"/>
  <c r="A29" i="6"/>
  <c r="C29" i="6"/>
  <c r="D29" i="6"/>
  <c r="E29" i="6"/>
  <c r="A30" i="6"/>
  <c r="C30" i="6"/>
  <c r="D30" i="6"/>
  <c r="E30" i="6"/>
  <c r="A31" i="6"/>
  <c r="C31" i="6"/>
  <c r="D31" i="6"/>
  <c r="E31" i="6"/>
  <c r="A32" i="6"/>
  <c r="C32" i="6"/>
  <c r="D32" i="6"/>
  <c r="E32" i="6"/>
  <c r="A33" i="6"/>
  <c r="C33" i="6"/>
  <c r="D33" i="6"/>
  <c r="E33" i="6"/>
  <c r="A34" i="6"/>
  <c r="C34" i="6"/>
  <c r="D34" i="6"/>
  <c r="E34" i="6"/>
  <c r="A35" i="6"/>
  <c r="C35" i="6"/>
  <c r="D35" i="6"/>
  <c r="E35" i="6"/>
  <c r="A36" i="6"/>
  <c r="C36" i="6"/>
  <c r="D36" i="6"/>
  <c r="E36" i="6"/>
  <c r="A37" i="6"/>
  <c r="C37" i="6"/>
  <c r="D37" i="6"/>
  <c r="E37" i="6"/>
  <c r="C2" i="6"/>
  <c r="E2" i="6"/>
  <c r="D2" i="6"/>
  <c r="A2" i="6"/>
  <c r="E42" i="5"/>
  <c r="D42" i="5"/>
  <c r="C42" i="5"/>
  <c r="B42" i="5"/>
  <c r="E73" i="5" l="1"/>
  <c r="D73" i="5"/>
  <c r="J3" i="6"/>
  <c r="E3" i="7" s="1"/>
  <c r="F9" i="7"/>
  <c r="H8" i="6"/>
  <c r="C8" i="7" s="1"/>
  <c r="I6" i="6"/>
  <c r="K6" i="6"/>
  <c r="H7" i="6"/>
  <c r="C7" i="7" s="1"/>
  <c r="I5" i="6"/>
  <c r="J6" i="6"/>
  <c r="E6" i="7" s="1"/>
  <c r="I7" i="6"/>
  <c r="H6" i="6"/>
  <c r="C6" i="7" s="1"/>
  <c r="K5" i="6"/>
  <c r="H5" i="6"/>
  <c r="C5" i="7" s="1"/>
  <c r="I3" i="6"/>
  <c r="J5" i="6"/>
  <c r="E5" i="7" s="1"/>
  <c r="J7" i="6"/>
  <c r="E7" i="7" s="1"/>
  <c r="I4" i="6"/>
  <c r="I2" i="6"/>
  <c r="H4" i="6"/>
  <c r="C4" i="7" s="1"/>
  <c r="K8" i="6"/>
  <c r="K4" i="6"/>
  <c r="H3" i="6"/>
  <c r="C3" i="7" s="1"/>
  <c r="J8" i="6"/>
  <c r="E8" i="7" s="1"/>
  <c r="J4" i="6"/>
  <c r="E4" i="7" s="1"/>
  <c r="K2" i="6"/>
  <c r="I8" i="6"/>
  <c r="K7" i="6"/>
  <c r="K3" i="6"/>
  <c r="J2" i="6"/>
  <c r="E2" i="7" s="1"/>
  <c r="H2" i="6"/>
  <c r="C2" i="7" s="1"/>
  <c r="C9" i="7" l="1"/>
  <c r="E9" i="7"/>
  <c r="D3" i="7" s="1"/>
  <c r="I9" i="6"/>
  <c r="H9" i="6"/>
  <c r="K9" i="6"/>
  <c r="J9" i="6"/>
  <c r="D2" i="7" l="1"/>
  <c r="D4" i="7"/>
  <c r="D7" i="7"/>
  <c r="D5" i="7"/>
  <c r="D6" i="7"/>
  <c r="D8" i="7"/>
  <c r="D9" i="7" l="1"/>
  <c r="M6" i="1" l="1"/>
  <c r="AI25" i="1"/>
  <c r="AI26" i="1"/>
  <c r="AI33" i="1"/>
  <c r="AI34" i="1"/>
  <c r="AI42" i="1"/>
  <c r="AI50" i="1"/>
  <c r="AI57" i="1"/>
  <c r="AI58" i="1"/>
  <c r="AI65" i="1"/>
  <c r="AI66" i="1"/>
  <c r="AI2" i="1"/>
  <c r="AI5" i="1"/>
  <c r="AI7" i="1"/>
  <c r="AI11" i="1"/>
  <c r="AI15" i="1"/>
  <c r="AI19" i="1"/>
  <c r="AI20" i="1"/>
  <c r="AI21" i="1"/>
  <c r="AI22" i="1"/>
  <c r="AI23" i="1"/>
  <c r="AI24" i="1"/>
  <c r="AI27" i="1"/>
  <c r="AI28" i="1"/>
  <c r="AI29" i="1"/>
  <c r="AI30" i="1"/>
  <c r="AI31" i="1"/>
  <c r="AI32" i="1"/>
  <c r="AI35" i="1"/>
  <c r="AI36" i="1"/>
  <c r="AI37" i="1"/>
  <c r="AI38" i="1"/>
  <c r="AI39" i="1"/>
  <c r="AI40" i="1"/>
  <c r="AI43" i="1"/>
  <c r="AI44" i="1"/>
  <c r="AI45" i="1"/>
  <c r="AI46" i="1"/>
  <c r="AI47" i="1"/>
  <c r="AI48" i="1"/>
  <c r="AI51" i="1"/>
  <c r="AI52" i="1"/>
  <c r="AI53" i="1"/>
  <c r="AI54" i="1"/>
  <c r="AI55" i="1"/>
  <c r="AI56" i="1"/>
  <c r="AI59" i="1"/>
  <c r="AI60" i="1"/>
  <c r="AI61" i="1"/>
  <c r="AI62" i="1"/>
  <c r="AI63" i="1"/>
  <c r="AI64" i="1"/>
  <c r="AI67" i="1"/>
  <c r="AI68" i="1"/>
  <c r="AI69" i="1"/>
  <c r="AI70" i="1"/>
  <c r="AI71" i="1"/>
  <c r="AI72" i="1"/>
  <c r="AF2" i="1"/>
  <c r="AF5" i="1"/>
  <c r="AF6" i="1"/>
  <c r="AF7"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Q2" i="1"/>
  <c r="S2" i="1" s="1"/>
  <c r="Q5" i="1"/>
  <c r="Q6" i="1"/>
  <c r="S6" i="1" s="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M5"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S62" i="1" l="1"/>
  <c r="S46" i="1"/>
  <c r="S69" i="1"/>
  <c r="S45" i="1"/>
  <c r="S21" i="1"/>
  <c r="S52" i="1"/>
  <c r="S20" i="1"/>
  <c r="S12" i="1"/>
  <c r="S11" i="1"/>
  <c r="S27" i="1"/>
  <c r="S18" i="1"/>
  <c r="S10" i="1"/>
  <c r="S43" i="1"/>
  <c r="S17" i="1"/>
  <c r="S50" i="1"/>
  <c r="S33" i="1"/>
  <c r="S56" i="1"/>
  <c r="S8" i="1"/>
  <c r="S51" i="1"/>
  <c r="S63" i="1"/>
  <c r="S31" i="1"/>
  <c r="S38" i="1"/>
  <c r="S13" i="1"/>
  <c r="F31" i="5"/>
  <c r="S28" i="1"/>
  <c r="F16" i="5"/>
  <c r="S42" i="1"/>
  <c r="F37" i="5"/>
  <c r="S34" i="1"/>
  <c r="F12" i="5"/>
  <c r="S26" i="1"/>
  <c r="F6" i="5"/>
  <c r="S59" i="1"/>
  <c r="F54" i="5"/>
  <c r="S35" i="1"/>
  <c r="F49" i="5"/>
  <c r="S49" i="1"/>
  <c r="F8" i="5"/>
  <c r="S41" i="1"/>
  <c r="F25" i="5"/>
  <c r="S25" i="1"/>
  <c r="F68" i="5"/>
  <c r="S9" i="1"/>
  <c r="F36" i="5"/>
  <c r="S66" i="1"/>
  <c r="F7" i="5"/>
  <c r="S64" i="1"/>
  <c r="F26" i="5"/>
  <c r="S48" i="1"/>
  <c r="F48" i="5"/>
  <c r="S40" i="1"/>
  <c r="F32" i="5"/>
  <c r="S32" i="1"/>
  <c r="F65" i="5"/>
  <c r="S24" i="1"/>
  <c r="F44" i="5"/>
  <c r="S16" i="1"/>
  <c r="F40" i="5"/>
  <c r="S68" i="1"/>
  <c r="F19" i="5"/>
  <c r="S44" i="1"/>
  <c r="F64" i="5"/>
  <c r="S36" i="1"/>
  <c r="F58" i="5"/>
  <c r="S57" i="1"/>
  <c r="F55" i="5"/>
  <c r="S55" i="1"/>
  <c r="F66" i="5"/>
  <c r="S47" i="1"/>
  <c r="F13" i="5"/>
  <c r="S39" i="1"/>
  <c r="F53" i="5"/>
  <c r="S23" i="1"/>
  <c r="F23" i="5"/>
  <c r="S15" i="1"/>
  <c r="F63" i="5"/>
  <c r="S7" i="1"/>
  <c r="F52" i="5"/>
  <c r="S67" i="1"/>
  <c r="F50" i="5"/>
  <c r="S19" i="1"/>
  <c r="F28" i="5"/>
  <c r="S65" i="1"/>
  <c r="F24" i="5"/>
  <c r="S54" i="1"/>
  <c r="F41" i="5"/>
  <c r="S30" i="1"/>
  <c r="F27" i="5"/>
  <c r="S22" i="1"/>
  <c r="F59" i="5"/>
  <c r="S14" i="1"/>
  <c r="F39" i="5"/>
  <c r="S60" i="1"/>
  <c r="F35" i="5"/>
  <c r="S58" i="1"/>
  <c r="S61" i="1"/>
  <c r="F61" i="5"/>
  <c r="F14" i="5"/>
  <c r="S53" i="1"/>
  <c r="F3" i="5"/>
  <c r="S37" i="1"/>
  <c r="F10" i="5"/>
  <c r="S29" i="1"/>
  <c r="F2" i="5"/>
  <c r="F22" i="5"/>
  <c r="S5" i="1"/>
  <c r="F38" i="5"/>
  <c r="S71" i="1"/>
  <c r="F51" i="5"/>
  <c r="S70" i="1"/>
  <c r="T3" i="1"/>
  <c r="F5" i="5"/>
  <c r="S72" i="1"/>
  <c r="T4" i="1"/>
  <c r="T67" i="1"/>
  <c r="T51" i="1"/>
  <c r="F45" i="5"/>
  <c r="T19" i="1"/>
  <c r="T66" i="1"/>
  <c r="T58" i="1"/>
  <c r="T50" i="1"/>
  <c r="T42" i="1"/>
  <c r="T34" i="1"/>
  <c r="F43" i="5"/>
  <c r="T26" i="1"/>
  <c r="F4" i="5"/>
  <c r="T18" i="1"/>
  <c r="T10" i="1"/>
  <c r="T43" i="1"/>
  <c r="F67" i="5"/>
  <c r="T11" i="1"/>
  <c r="T65" i="1"/>
  <c r="T57" i="1"/>
  <c r="T49" i="1"/>
  <c r="T41" i="1"/>
  <c r="T33" i="1"/>
  <c r="F72" i="5"/>
  <c r="T25" i="1"/>
  <c r="F15" i="5"/>
  <c r="T17" i="1"/>
  <c r="T9" i="1"/>
  <c r="T59" i="1"/>
  <c r="T72" i="1"/>
  <c r="T64" i="1"/>
  <c r="T56" i="1"/>
  <c r="T48" i="1"/>
  <c r="T40" i="1"/>
  <c r="T32" i="1"/>
  <c r="F46" i="5"/>
  <c r="T24" i="1"/>
  <c r="F56" i="5"/>
  <c r="T16" i="1"/>
  <c r="T8" i="1"/>
  <c r="F9" i="5"/>
  <c r="T27" i="1"/>
  <c r="T71" i="1"/>
  <c r="T63" i="1"/>
  <c r="T55" i="1"/>
  <c r="T47" i="1"/>
  <c r="T39" i="1"/>
  <c r="T31" i="1"/>
  <c r="F30" i="5"/>
  <c r="T23" i="1"/>
  <c r="F69" i="5"/>
  <c r="T15" i="1"/>
  <c r="T7" i="1"/>
  <c r="T70" i="1"/>
  <c r="T62" i="1"/>
  <c r="T54" i="1"/>
  <c r="T46" i="1"/>
  <c r="T38" i="1"/>
  <c r="T30" i="1"/>
  <c r="F21" i="5"/>
  <c r="T22" i="1"/>
  <c r="F60" i="5"/>
  <c r="T14" i="1"/>
  <c r="T6" i="1"/>
  <c r="T35" i="1"/>
  <c r="T69" i="1"/>
  <c r="T61" i="1"/>
  <c r="T53" i="1"/>
  <c r="T45" i="1"/>
  <c r="T37" i="1"/>
  <c r="F71" i="5"/>
  <c r="T29" i="1"/>
  <c r="F62" i="5"/>
  <c r="T21" i="1"/>
  <c r="F20" i="5"/>
  <c r="T13" i="1"/>
  <c r="T5" i="1"/>
  <c r="T68" i="1"/>
  <c r="T60" i="1"/>
  <c r="T52" i="1"/>
  <c r="T44" i="1"/>
  <c r="T36" i="1"/>
  <c r="F17" i="5"/>
  <c r="T28" i="1"/>
  <c r="F33" i="5"/>
  <c r="T20" i="1"/>
  <c r="F57" i="5"/>
  <c r="T12" i="1"/>
  <c r="F42" i="5"/>
  <c r="T2" i="1"/>
  <c r="AI49" i="1"/>
  <c r="AI41" i="1"/>
  <c r="AI6" i="1"/>
  <c r="AI13" i="1"/>
  <c r="AI17" i="1"/>
  <c r="AI9" i="1"/>
  <c r="AI12" i="1"/>
  <c r="AI18" i="1"/>
  <c r="AI14" i="1"/>
  <c r="AI16" i="1"/>
  <c r="AI8" i="1"/>
  <c r="AI10" i="1"/>
  <c r="F29" i="5"/>
  <c r="F34" i="5"/>
  <c r="F18" i="5"/>
  <c r="F11" i="5"/>
  <c r="F47" i="5"/>
  <c r="F70" i="5"/>
  <c r="F73" i="5" l="1"/>
</calcChain>
</file>

<file path=xl/sharedStrings.xml><?xml version="1.0" encoding="utf-8"?>
<sst xmlns="http://schemas.openxmlformats.org/spreadsheetml/2006/main" count="1494" uniqueCount="801">
  <si>
    <t>Procedimiento</t>
  </si>
  <si>
    <t>% de peso en el total adjudicado por cuatrimestre</t>
  </si>
  <si>
    <t>INDICADOR % BAJA</t>
  </si>
  <si>
    <t>Incoación</t>
  </si>
  <si>
    <t>Acta económica</t>
  </si>
  <si>
    <t>Acta propuesta adjudicación</t>
  </si>
  <si>
    <t>Días inf subjetivo</t>
  </si>
  <si>
    <t>dias inf adjudicación</t>
  </si>
  <si>
    <t>Servicios Sociales</t>
  </si>
  <si>
    <t>Servicios</t>
  </si>
  <si>
    <t>Armonizado</t>
  </si>
  <si>
    <t>OBJETO</t>
  </si>
  <si>
    <t xml:space="preserve">Tipo </t>
  </si>
  <si>
    <t>Tramitación</t>
  </si>
  <si>
    <t>Dpto/Sección</t>
  </si>
  <si>
    <t>Perfil/Plataforma de Contratación del S.P inicio exp</t>
  </si>
  <si>
    <t>Acta apertura sobre único/admva
 /admva y subjetiva</t>
  </si>
  <si>
    <t>Nº 
Licitadores</t>
  </si>
  <si>
    <t>Adjudicatario</t>
  </si>
  <si>
    <t>CIF / DNI</t>
  </si>
  <si>
    <t>Legajo</t>
  </si>
  <si>
    <t>Observaciones</t>
  </si>
  <si>
    <t xml:space="preserve">Obras </t>
  </si>
  <si>
    <t>Ordinario</t>
  </si>
  <si>
    <t>Mantenimiento</t>
  </si>
  <si>
    <t>Fecha de adjudicación</t>
  </si>
  <si>
    <t>Fecha de formalización</t>
  </si>
  <si>
    <t>Duración prórroga (años)</t>
  </si>
  <si>
    <t>Plazo de ejecución (años)</t>
  </si>
  <si>
    <t>RES / JGL</t>
  </si>
  <si>
    <t>Techo de Gasto
(si/no)</t>
  </si>
  <si>
    <t>Tipo</t>
  </si>
  <si>
    <t>Asistencia Técnica</t>
  </si>
  <si>
    <t>Colaboración entre s. público y s. privado</t>
  </si>
  <si>
    <t>Concesión obras públicas</t>
  </si>
  <si>
    <t>Mixtos</t>
  </si>
  <si>
    <t>Privado</t>
  </si>
  <si>
    <t>Suministros</t>
  </si>
  <si>
    <t>Enajenación</t>
  </si>
  <si>
    <t>Especial</t>
  </si>
  <si>
    <t>Concesión  gestión servicios públicos</t>
  </si>
  <si>
    <t>Negociado S/P</t>
  </si>
  <si>
    <t>Restringido</t>
  </si>
  <si>
    <t>Negociado C/P</t>
  </si>
  <si>
    <t>Dialogo competitivo</t>
  </si>
  <si>
    <t>Patrimonial</t>
  </si>
  <si>
    <t>Abierto Ordinario</t>
  </si>
  <si>
    <t>Emergencia</t>
  </si>
  <si>
    <t>Urgente</t>
  </si>
  <si>
    <t>Alcaldía</t>
  </si>
  <si>
    <t>Archivo</t>
  </si>
  <si>
    <t>Artes Escénicas</t>
  </si>
  <si>
    <t>Asesoría Jurídica</t>
  </si>
  <si>
    <t>Asuntos Generales</t>
  </si>
  <si>
    <t>Barrio</t>
  </si>
  <si>
    <t>Bienestar Social</t>
  </si>
  <si>
    <t>Circulación y Transportes</t>
  </si>
  <si>
    <t>Comercio y Consumo</t>
  </si>
  <si>
    <t>Contratación</t>
  </si>
  <si>
    <t>Cooperación</t>
  </si>
  <si>
    <t>Cultura</t>
  </si>
  <si>
    <t>Deportes</t>
  </si>
  <si>
    <t xml:space="preserve">Desarrollo Local </t>
  </si>
  <si>
    <t>Disciplina Vial</t>
  </si>
  <si>
    <t>Economía</t>
  </si>
  <si>
    <t>Educación e Infancia</t>
  </si>
  <si>
    <t>Extinción de Incendios</t>
  </si>
  <si>
    <t>Festejos</t>
  </si>
  <si>
    <t>Hacienda</t>
  </si>
  <si>
    <t>Igualdad</t>
  </si>
  <si>
    <t>Inmigración</t>
  </si>
  <si>
    <t>Intervención</t>
  </si>
  <si>
    <t>Juventud</t>
  </si>
  <si>
    <t>Medio Ambiente</t>
  </si>
  <si>
    <t>Medios Audiovisuales</t>
  </si>
  <si>
    <t>Medios de Comunicación</t>
  </si>
  <si>
    <t>Movilidad</t>
  </si>
  <si>
    <t>Mujer</t>
  </si>
  <si>
    <t>Nuevas Tecnologías</t>
  </si>
  <si>
    <t>Obras y Servicios</t>
  </si>
  <si>
    <t>Organización y calidad</t>
  </si>
  <si>
    <t>Parques y Jardines</t>
  </si>
  <si>
    <t>Participación Ciudadana</t>
  </si>
  <si>
    <t>Patrimonio</t>
  </si>
  <si>
    <t>Personas Mayores</t>
  </si>
  <si>
    <t>Policía Local</t>
  </si>
  <si>
    <t>Protección Civil</t>
  </si>
  <si>
    <t>RRHH</t>
  </si>
  <si>
    <t>Salud</t>
  </si>
  <si>
    <t>Secretaría</t>
  </si>
  <si>
    <t>Servicios Auxiliares</t>
  </si>
  <si>
    <t>Tesorería</t>
  </si>
  <si>
    <t>Universidad Popular</t>
  </si>
  <si>
    <t>Urbanismo</t>
  </si>
  <si>
    <t>Departamento</t>
  </si>
  <si>
    <t>Sistemas de Información y Admon Electrónica</t>
  </si>
  <si>
    <t>Resolución</t>
  </si>
  <si>
    <t>Resolución /
 acuerdo JGL</t>
  </si>
  <si>
    <t>Techo de Gasto</t>
  </si>
  <si>
    <t>Si</t>
  </si>
  <si>
    <t>No</t>
  </si>
  <si>
    <t>prórroga</t>
  </si>
  <si>
    <t xml:space="preserve">EXPTE </t>
  </si>
  <si>
    <t>prórroga 
(si/no)</t>
  </si>
  <si>
    <t xml:space="preserve">fechas </t>
  </si>
  <si>
    <t>DOUE
fecha</t>
  </si>
  <si>
    <t>Importe
PBL</t>
  </si>
  <si>
    <t>IVA
PBL</t>
  </si>
  <si>
    <t>Total
PBL</t>
  </si>
  <si>
    <t>Canon
(ingreso para Ayuntamiento)</t>
  </si>
  <si>
    <t>Total días tramitación
(incoación a formalización)</t>
  </si>
  <si>
    <t>total días tramitación
(valoración ofertas)</t>
  </si>
  <si>
    <t>JGL</t>
  </si>
  <si>
    <t xml:space="preserve">Importe 
ADJUDICACIÓN </t>
  </si>
  <si>
    <t>IVA
ADJUDICACIÓN</t>
  </si>
  <si>
    <t>Total 
ADJUDICACIÓN</t>
  </si>
  <si>
    <t>C Menor /
C Artístico</t>
  </si>
  <si>
    <t>Fecha resolución adjudicación</t>
  </si>
  <si>
    <t>Nº Decreto</t>
  </si>
  <si>
    <t>Suscripción
(C. Menores)</t>
  </si>
  <si>
    <t>Plazo de ejecución
(días)</t>
  </si>
  <si>
    <t>Total días tramitación
(incoación a adjudicación)</t>
  </si>
  <si>
    <t>Artístico</t>
  </si>
  <si>
    <t>Menor</t>
  </si>
  <si>
    <t>Adjudicado sobre el precio máximo indicativo del gasóleo C de España</t>
  </si>
  <si>
    <t> Expediente</t>
  </si>
  <si>
    <t>Resolución
acuerdo JGL</t>
  </si>
  <si>
    <t>Fecha</t>
  </si>
  <si>
    <t> Objeto
Contrato</t>
  </si>
  <si>
    <t>Importe de la modificación
(IVA incluido)</t>
  </si>
  <si>
    <t>observaciones</t>
  </si>
  <si>
    <t> Descripción
de la modificación</t>
  </si>
  <si>
    <t>Precio de adjudicación 
sin IVA</t>
  </si>
  <si>
    <t>IVA</t>
  </si>
  <si>
    <t>Total adjudicación
con IVA</t>
  </si>
  <si>
    <t>Canon</t>
  </si>
  <si>
    <t>Canon
(ingreso)</t>
  </si>
  <si>
    <t>Expediente</t>
  </si>
  <si>
    <t>Canón</t>
  </si>
  <si>
    <t>precio de adjudicción</t>
  </si>
  <si>
    <t xml:space="preserve">Total </t>
  </si>
  <si>
    <t>nº de contratos</t>
  </si>
  <si>
    <t>Precio adjudicación</t>
  </si>
  <si>
    <t>negociado C/P</t>
  </si>
  <si>
    <t>Abierto S Abreviado</t>
  </si>
  <si>
    <t>Abierto simplificado</t>
  </si>
  <si>
    <t>Procedimiento de adjudicación</t>
  </si>
  <si>
    <t>Nº Contratos</t>
  </si>
  <si>
    <t>% sobre importe adjudicación</t>
  </si>
  <si>
    <t>Importe adjudicación</t>
  </si>
  <si>
    <t>Total</t>
  </si>
  <si>
    <t>01/25</t>
  </si>
  <si>
    <t>Servicio de atención domiciliaria del Ayuntamiento de San Sebastián de los Reyes</t>
  </si>
  <si>
    <t>03/25</t>
  </si>
  <si>
    <t>Servicio de redacción del Plan Especial de La Marina en el municipio de San Sebastián de los Reyes</t>
  </si>
  <si>
    <t>05/25 L2</t>
  </si>
  <si>
    <t>Servicio de los cursos Creartes y Escuela de Teatro delayuntamiento de San Sebastián de los Reyes</t>
  </si>
  <si>
    <t>06/25</t>
  </si>
  <si>
    <t>Obras de Suministro e instalación de instalación fotovoltaica 100kw sobre cubierta de pista del CEIP Príncipe Felipe en San Sebastián De Los Reyes</t>
  </si>
  <si>
    <t>11/25</t>
  </si>
  <si>
    <t>Servicio de impresión de la papelería corporativa y los soportes de publicidad y promocionales del ayuntamiento de San Sebastián de los Reyes</t>
  </si>
  <si>
    <t>12/25 L 1</t>
  </si>
  <si>
    <t xml:space="preserve">Suministro, por renting, de vehículos con destino a policía local»Vehículos Turismos patrulla, con equipamiento estándar más kit de detenidos, serigrafiados en baja visibilidad (4 uds) </t>
  </si>
  <si>
    <t>12/25 L 4</t>
  </si>
  <si>
    <t xml:space="preserve">Suministro, por renting, de vehículos con destino a policía local» lote 4: Vehículo Todo Terreno, Pick-Up doble cabina, con equipamiento estándar, serigrafiado en alta visibilidad (1 uds) </t>
  </si>
  <si>
    <t>12/25 L 5</t>
  </si>
  <si>
    <t xml:space="preserve">Suministro, por renting, de vehículos con destino a policía local» lote 5: Furgón de 8 plazas con equipamiento estándar, serigrafiados en baja visibilidad (1 uds) </t>
  </si>
  <si>
    <t>12/25 L 6</t>
  </si>
  <si>
    <t xml:space="preserve">Suministro, por renting, de vehículos con destino a policía local» lote 6: Furgón de 5 plazas con equipamiento específico, serigrafiados en baja visibilidad (1 uds)  </t>
  </si>
  <si>
    <t>12/25 L 7</t>
  </si>
  <si>
    <t>Suministro, por renting, de vehículos con destino a policía local» lote 7: Vehículo Turismo camuflado (1 uds)</t>
  </si>
  <si>
    <t>18/25</t>
  </si>
  <si>
    <t>Servicio de asistencia técnica para la elaboración del censo detallado de instalaciones y emplazamientos con amianto en edificios municipales del ayuntamiento de San Sebastián de los Reyes”.</t>
  </si>
  <si>
    <t>24/25</t>
  </si>
  <si>
    <t>suministro de equipamiento de iluminación y sonido para el servicio de cultura del ayuntamiento de San Sebastián de los Reyes</t>
  </si>
  <si>
    <t>26/25</t>
  </si>
  <si>
    <t>suministro e instalación de equipamiento de iluminación y audiovisuales en el centro de formación “Marcelino Camacho” del ayuntamiento de San Sebastián de los Reyes</t>
  </si>
  <si>
    <t>29/25</t>
  </si>
  <si>
    <t>Suministro de material de papelería de carácter básico con destino al Almacén General</t>
  </si>
  <si>
    <t>30/25</t>
  </si>
  <si>
    <t>servicio de organización de espectáculos culturales, lúdicos y musicales durante las fiestas en honor del stmo. cristo de los remedios de 2025</t>
  </si>
  <si>
    <t>31/25 Lote 1</t>
  </si>
  <si>
    <t>Suministro en alquiler de los módulos sanitarios y casetas de usos múltimples (3 lotes) con destino a diferentes eventos y actividades del ayuntamiento</t>
  </si>
  <si>
    <t>31/25 Lote 2</t>
  </si>
  <si>
    <t>31/25 Lote 3</t>
  </si>
  <si>
    <t>33/25</t>
  </si>
  <si>
    <t xml:space="preserve">Servicio de organización de la Jornada de Asociaciones en San Sebastián de los Reyes </t>
  </si>
  <si>
    <t>35/25 Lote 1</t>
  </si>
  <si>
    <t>Servicio de alquiler de carrozas de fantasía, vestuario y medios técnicos necesarios para el desarrollo de la cabalgata de Reyes Magos de 2026 y 2027:Lote 1: Servicio de alquiler de carrozas de los reyes Magos y Fantasía</t>
  </si>
  <si>
    <t>35/25 Lote 2</t>
  </si>
  <si>
    <t>Servicio de alquiler de carrozas de fantasía, vestuario y medios técnicos necesarios para el desarrollo de la cabalgata de Reyes Magos de 2026 y 2027:Lote 2: Servicio de producción y medios técnicos</t>
  </si>
  <si>
    <t>37/25</t>
  </si>
  <si>
    <t>Servicio de seguridad y vigilancia durante las fiestas del Stmo. Cristo de los Remedios de 2025</t>
  </si>
  <si>
    <t>38/25</t>
  </si>
  <si>
    <t>suministro e instalación de estores de interior o exterior en distintos centros municipales</t>
  </si>
  <si>
    <t>39/25</t>
  </si>
  <si>
    <t>Servicio de control y gestión sanitaria de las poblaciones de la fauna silvestre sinantrópica en San Sebastián de los Reyes</t>
  </si>
  <si>
    <t>40/25</t>
  </si>
  <si>
    <t>Suministro de material sanitario con destino a diversas secciones del ayuntamiento</t>
  </si>
  <si>
    <t>41/25</t>
  </si>
  <si>
    <t>Servicio de apoyo psicogerontológico para la promoción de la autonomía de las personas mayores en San Sebastián de los Reyes</t>
  </si>
  <si>
    <t>42/25</t>
  </si>
  <si>
    <t>suministro de impermeables de la policía local de San Sebastián de los Reyes</t>
  </si>
  <si>
    <t>44/25</t>
  </si>
  <si>
    <t>Servicio para la incorporación, seguimiento y certificación de centros escolares de San Sebastián de los Reyes en el programa internacional Ecoescuelas</t>
  </si>
  <si>
    <t>45/25 Lote 1</t>
  </si>
  <si>
    <t>45/25 Lote 2</t>
  </si>
  <si>
    <t>46/25 lote 1</t>
  </si>
  <si>
    <t>Suministro de licencias software del Ayuntamiento de San Sebastián de los Reyes</t>
  </si>
  <si>
    <t>46/25 lote 2</t>
  </si>
  <si>
    <t>50/25</t>
  </si>
  <si>
    <t>Contratación del grupo musical Medina Azahara para el día 26 (23:00 horas) y hasta el día 27 (01:30 horas) de agosto en las fiestas en honor al Santísimo Cristo de los Remedios</t>
  </si>
  <si>
    <t>51/25 (bis)</t>
  </si>
  <si>
    <t>Actuación de PIGNOISE el 30 de agosto de 2025 en las fiestas en honor al Santísimo Cristo de los Remedios</t>
  </si>
  <si>
    <t>53/25</t>
  </si>
  <si>
    <t>Actuación de la orquesta Pnorama el 28 de agosto de 2025 en las fiestas en honor al Santísimo Cristo de los Remedios</t>
  </si>
  <si>
    <t>56/25 lote 1</t>
  </si>
  <si>
    <t>servicio de formación del plan de formación continua 2025-2026 de los empleados y empleadas del ayuntamiento de San Sebastián de los Reyes (Habilidades sociales)</t>
  </si>
  <si>
    <t>56/25 lote 2</t>
  </si>
  <si>
    <t>servicio de formación del plan de formación continua 2025-2026 de los empleados y empleadas del ayuntamiento de San Sebastián de los Reyes (ofimatica)</t>
  </si>
  <si>
    <t>56/25 lote 3</t>
  </si>
  <si>
    <t>servicio de formación del plan de formación continua 2025-2026 de los empleados y empleadas del ayuntamiento de San Sebastián de los Reyes (formacion jurídica)</t>
  </si>
  <si>
    <t>56/25 lote 4</t>
  </si>
  <si>
    <t xml:space="preserve">servicio de formación del plan de formación continua 2025-2026 de los empleados y empleadas del ayuntamiento de San Sebastián de los Reyes (modernizacion del lenguaje administrativo) </t>
  </si>
  <si>
    <t>56/25 lote 5</t>
  </si>
  <si>
    <t>servicio de formación del plan de formación continua 2025-2026 de los empleados y empleadas del ayuntamiento de San Sebastián de los Reyes (prevencion de riesgos psicosociales)</t>
  </si>
  <si>
    <t>56/25 lote 6</t>
  </si>
  <si>
    <t>servicio de formación del plan de formación continua 2025-2026 de los empleados y empleadas del ayuntamiento de San Sebastián de los Reyes (trabajo en equipo para escuelas infantiles)</t>
  </si>
  <si>
    <t>56/25 lote 7</t>
  </si>
  <si>
    <t>servicio de formación del plan de formación continua 2025-2026 de los empleados y empleadas del ayuntamiento de San Sebastián de los Reyes (transporte por carretera)</t>
  </si>
  <si>
    <t>56/25 lote 8</t>
  </si>
  <si>
    <t>servicio de formación del plan de formación continua 2025-2026 de los empleados y empleadas del ayuntamiento de San Sebastián de los Reyes (Trabajos en altura y manejo de maquinaria elevadora)</t>
  </si>
  <si>
    <t>57/25</t>
  </si>
  <si>
    <t>Obras de refuerzo del firme en las calles y viales de San Sebastián de los Reyes (2025)</t>
  </si>
  <si>
    <t>58/25</t>
  </si>
  <si>
    <t>Suministro en alquiler de casetas con destino a Mercado Navideño</t>
  </si>
  <si>
    <t>62/25</t>
  </si>
  <si>
    <t>Servicio de asesoramiento en materia juridca a jovenes</t>
  </si>
  <si>
    <t>63/25</t>
  </si>
  <si>
    <t>servicio de mantenimiento y soporte técnico de los sistemas de información centrales del Ayuntamiento de San Sebastián de los Reyes</t>
  </si>
  <si>
    <t>64/25</t>
  </si>
  <si>
    <t>servicio de interpretación de lengua de signos española  para el ayuntamiento de San Sebastian de los Reyes</t>
  </si>
  <si>
    <t>65/25 Lote 1</t>
  </si>
  <si>
    <t>65/25 Lote 2</t>
  </si>
  <si>
    <t>Suministro e Instalación de infraestructuras feriales con destino a Sansestock 2025. Lote 2: Stands, moqueta, climatización e instalación eléctrica, mantenimiento, mobiliario y lonas</t>
  </si>
  <si>
    <t>69/25</t>
  </si>
  <si>
    <t>Servicio de adquisición de licencias software: EV Reach, EV Discovery y EV Orchestrate</t>
  </si>
  <si>
    <t>72/25 lote 1</t>
  </si>
  <si>
    <t>suministro de licencias software (microsoft 365)</t>
  </si>
  <si>
    <t>72/25 lote 2</t>
  </si>
  <si>
    <t>suministro de licencias software (implantación licencias Microsoft 365 F1)</t>
  </si>
  <si>
    <t>72/25 lote 3</t>
  </si>
  <si>
    <t xml:space="preserve">suministro de licencias software (Licencias Autocad) </t>
  </si>
  <si>
    <t>72/25 lote 4</t>
  </si>
  <si>
    <t>suministro de licencias software (licencias adobe)</t>
  </si>
  <si>
    <t>74/25</t>
  </si>
  <si>
    <t>Servicio Médico para las Fiestas del Santísimo Cristo de los Remedios del Ayuntamiento de San Sebastián de los Reyes</t>
  </si>
  <si>
    <t>75/25</t>
  </si>
  <si>
    <t>suministro de lonas para los eventos organizados por la sección de promoción y dinamización turística del ayuntamiento de San Sebastián de los Reyes</t>
  </si>
  <si>
    <t>78/25</t>
  </si>
  <si>
    <t xml:space="preserve">obra de la actuación denominada “nuevo centro municipal de servicios” en San Sebastián de los Reyes” (plan PIR 2022-2026) </t>
  </si>
  <si>
    <t>80/25</t>
  </si>
  <si>
    <t>servicio de realización de pruebas psicotécnicas para el proceso de selección de personal de la policía local del ayuntamiento de San Sebastián de los Reyes</t>
  </si>
  <si>
    <t>81/25</t>
  </si>
  <si>
    <t>servicio para la actualización de registro empresarial de San Sebastián de los Reyes</t>
  </si>
  <si>
    <t>83/58</t>
  </si>
  <si>
    <t>Servicio de reparación del equipamiento escénico de iluminación y audiovisuales, en el Teatro Auditorio Adolfo Marsillach del Ayuntamiento de San Sebastián de los Reyes</t>
  </si>
  <si>
    <t>84/25</t>
  </si>
  <si>
    <t>servicio de mantenimiento de la infraestructura de telefonía IP (ToIP) corporativos del ayto de San Sebastian de los Reyes</t>
  </si>
  <si>
    <t>85/25</t>
  </si>
  <si>
    <t>Obras de remodelación del barrio de Silvio Abad (fase 1) de San Sebastián de los Reyes (PLAN PIR 2022-2026</t>
  </si>
  <si>
    <t>86/25</t>
  </si>
  <si>
    <t>Servicio de realización de reconocimientos médicos del procedimiento selectivo para la provisión de plazas de Policía Local del ayuntamiento de San Sebastián de los Reyes</t>
  </si>
  <si>
    <t>87/25</t>
  </si>
  <si>
    <t>Servicio de organización de eventos deportivos de San Sebastián de los Reyes</t>
  </si>
  <si>
    <t>89/25</t>
  </si>
  <si>
    <t>“Suministro de equipamiento de maquinaria escénica para el Teatro Auditorio Adolfo Marsillach del Ayuntamiento de San Sebastián de los Reyes”</t>
  </si>
  <si>
    <t>96/25</t>
  </si>
  <si>
    <t>servicio de organización de espectáculos culturales, lúdicos y musicales durante las fiestas navideñas de 2025</t>
  </si>
  <si>
    <t>112/25 lote 1</t>
  </si>
  <si>
    <t>Suministro de portátiles y sistemas de alimentación ininterrumpida (portátiles)</t>
  </si>
  <si>
    <t>112/25 lote 2</t>
  </si>
  <si>
    <r>
      <t>s</t>
    </r>
    <r>
      <rPr>
        <sz val="10"/>
        <rFont val="Arial"/>
        <family val="2"/>
      </rPr>
      <t>uministro de portátiles y sistemas de alimentación ininterrumpida</t>
    </r>
    <r>
      <rPr>
        <sz val="10"/>
        <color rgb="FF000000"/>
        <rFont val="Arial"/>
        <family val="2"/>
      </rPr>
      <t xml:space="preserve"> (SAIs)</t>
    </r>
  </si>
  <si>
    <t>Mayores</t>
  </si>
  <si>
    <t>074/05/2025</t>
  </si>
  <si>
    <t>Res 2025/811 de 18 de febrero</t>
  </si>
  <si>
    <t>Res 2025/2179 de 16 de abril</t>
  </si>
  <si>
    <t>Res 2025/1044 de 26 de febero</t>
  </si>
  <si>
    <t>Res 2025/3270 de 4 de junio</t>
  </si>
  <si>
    <t>Res 2025/960 de 24 de febrero</t>
  </si>
  <si>
    <t>RES 2025/1643  26/03/25</t>
  </si>
  <si>
    <t>Res 2025/2491 de 6 de mayo</t>
  </si>
  <si>
    <t>Res 2025/1845 07/04/2025</t>
  </si>
  <si>
    <t>Res 2025/2027             11/04/25</t>
  </si>
  <si>
    <t>Res 2025/3171 de 30 de mayo</t>
  </si>
  <si>
    <t>Res 2025/2293            25/04/25</t>
  </si>
  <si>
    <t>Res 2025/2700 del 14 de mayo</t>
  </si>
  <si>
    <t xml:space="preserve">Res 2025/2609 de 12 de mayo </t>
  </si>
  <si>
    <t>Res 2025/3091de 28 de mayo</t>
  </si>
  <si>
    <t xml:space="preserve">Res 2025/2781 de 15 de mayo </t>
  </si>
  <si>
    <t>RES 2025/4231 11/07/25</t>
  </si>
  <si>
    <t>Res 2025/3170 de 30 de mayo</t>
  </si>
  <si>
    <t>Res 2025/2890 de 19 de mayo</t>
  </si>
  <si>
    <t>Res 2025/3014 de 26 de mayo</t>
  </si>
  <si>
    <t>RES 2025/3262    03/06/25</t>
  </si>
  <si>
    <t>Res 2025/3344 de 6 de junio</t>
  </si>
  <si>
    <t>Res 2025/3172 de 30 de mayo</t>
  </si>
  <si>
    <t>RES 2025/3183 30/05/25</t>
  </si>
  <si>
    <t>Res 2025/4080 3/07/2025</t>
  </si>
  <si>
    <t>Res 2025/3585 de 16 de junio</t>
  </si>
  <si>
    <t>Res 2025/3591 de 16de junio</t>
  </si>
  <si>
    <t>Res 2025/3507  12/06/25</t>
  </si>
  <si>
    <t>Res 2025/4055 03/07/2025</t>
  </si>
  <si>
    <t>Res 2025/4226 11/07/2025</t>
  </si>
  <si>
    <t>Res 2025/4205 10/07/2025</t>
  </si>
  <si>
    <t>Res 2025/4215  10/07/25</t>
  </si>
  <si>
    <t>Res 2025/4186  10/07/25</t>
  </si>
  <si>
    <t>Res 2025/3917 de 25/06/2025</t>
  </si>
  <si>
    <t xml:space="preserve">Res 2025/4128 </t>
  </si>
  <si>
    <t>Res 2025/4261 14/07/25</t>
  </si>
  <si>
    <t>RES 2025/4214 10/07/25</t>
  </si>
  <si>
    <t>Res 2025/4237  11/07/25</t>
  </si>
  <si>
    <t>Res 2025/4624 04/08/25</t>
  </si>
  <si>
    <t xml:space="preserve">Res 2025/4588 30/07/2025 </t>
  </si>
  <si>
    <t>Res 2025/5055  29/08/25</t>
  </si>
  <si>
    <t xml:space="preserve">Res 2025/5057 29/08/2025 </t>
  </si>
  <si>
    <t>Res 2025/5145 04/09/25</t>
  </si>
  <si>
    <t>Res 2025/5452 17/09/25</t>
  </si>
  <si>
    <t>Res 2025/5953 30/09/25</t>
  </si>
  <si>
    <t>Res 2025/5929  30/09/25</t>
  </si>
  <si>
    <t>Res 2025/6074 7/10/2025</t>
  </si>
  <si>
    <t>Res 2025/6388 27/10/25</t>
  </si>
  <si>
    <t>Res 2025/7075 27/11/2025</t>
  </si>
  <si>
    <t>no</t>
  </si>
  <si>
    <t>NO</t>
  </si>
  <si>
    <t>si</t>
  </si>
  <si>
    <t>218.824,08 €,</t>
  </si>
  <si>
    <t>SI</t>
  </si>
  <si>
    <t>Res 2025/3940 de 26 de junio</t>
  </si>
  <si>
    <t xml:space="preserve">Certificado JGL Nº 4/372/2025 de 22 de julio </t>
  </si>
  <si>
    <t>Res 2025/4505 de 23 de julio</t>
  </si>
  <si>
    <t>Certificado JGL nº03/316/2025</t>
  </si>
  <si>
    <t>JGL 07/396/2025  05/08/25</t>
  </si>
  <si>
    <t>Res 2025/5991 de 2 de octubre</t>
  </si>
  <si>
    <t>Res 2025/4254 14/07/25</t>
  </si>
  <si>
    <t>2025/4253 14/07/25</t>
  </si>
  <si>
    <t>Res 2025/4255 de 14 de julio</t>
  </si>
  <si>
    <t xml:space="preserve"> JGL 17/06/2025    12/307/2025</t>
  </si>
  <si>
    <t>Res 2025/4100 del 7 de julio</t>
  </si>
  <si>
    <t>Res 2025/4105 de 7 de julio</t>
  </si>
  <si>
    <t>JGL 20/08/25-44 Nº 04/406/2025</t>
  </si>
  <si>
    <t>Res 2025/4148 de 15 de MAYO</t>
  </si>
  <si>
    <t xml:space="preserve">Res 2025/4926 21/08/25 </t>
  </si>
  <si>
    <t>Res 2025/4611 de 31 de julio</t>
  </si>
  <si>
    <t>Res 2025/4133 de 7 de julio</t>
  </si>
  <si>
    <t>Acuerdo JGL 03/419/2025 9 de septiembre</t>
  </si>
  <si>
    <t>RES 2025/5963 01/10/25</t>
  </si>
  <si>
    <t>Res 2025/4380</t>
  </si>
  <si>
    <t>Acuerdo JGL Nº 04/420/2025 9 de septiembre</t>
  </si>
  <si>
    <t>RES 2025/4266 14/07/25</t>
  </si>
  <si>
    <t>Res 2025/4582  30/07/2025</t>
  </si>
  <si>
    <t>Res 2025/4583 de 30 de julio</t>
  </si>
  <si>
    <t>Res 2025/4569 de 30 de julio</t>
  </si>
  <si>
    <t>Res 2025/7525 16/12/25</t>
  </si>
  <si>
    <t>Res 2025/6470 30/10/2025</t>
  </si>
  <si>
    <t>JGL 11/478/2025  14/10/2025</t>
  </si>
  <si>
    <t>Res 2025/5066 29/08/2025</t>
  </si>
  <si>
    <t>Res 2025/5048 de 27/08/2025</t>
  </si>
  <si>
    <t>Res 2025/5990  02/10/25</t>
  </si>
  <si>
    <t>JGL 07/461/2025 07/10/25</t>
  </si>
  <si>
    <t>Res 2025/4834</t>
  </si>
  <si>
    <t>Res 2025/4818 14/08/25</t>
  </si>
  <si>
    <t>JGL 10/509/2025 4/11/25</t>
  </si>
  <si>
    <t>Res 2025/5586 19/09/2025</t>
  </si>
  <si>
    <t>Res 2025/6345  22/10/25</t>
  </si>
  <si>
    <t>Decreto 2025/6449 29/10/2025</t>
  </si>
  <si>
    <t>Res 2025/6597 06/11/25</t>
  </si>
  <si>
    <t>Res 2025/7241  03/12/25</t>
  </si>
  <si>
    <t xml:space="preserve">Res 2025/6322 21/01/2025 </t>
  </si>
  <si>
    <t>Res 2025/7032 26/11/25</t>
  </si>
  <si>
    <t>Res 2025/7031 26/11/25</t>
  </si>
  <si>
    <t>Res 2025/7657 19/12/2025</t>
  </si>
  <si>
    <t>Res 2025/7612 18/12/2025</t>
  </si>
  <si>
    <t>SANIVIDA S.L.</t>
  </si>
  <si>
    <t>B83649632</t>
  </si>
  <si>
    <t>ENRIQUE BARDAJÍ Y ASOCIADOS, SL</t>
  </si>
  <si>
    <t>B82492687</t>
  </si>
  <si>
    <t>CULTURAL ACTEX, S.L.</t>
  </si>
  <si>
    <t>B81829996</t>
  </si>
  <si>
    <t>Ferrovial Energía, S.A.</t>
  </si>
  <si>
    <t>A28544807</t>
  </si>
  <si>
    <t>Alprint Soluciones Gráficas, SL</t>
  </si>
  <si>
    <t>B73938714</t>
  </si>
  <si>
    <t>Banco Santander, S.A.</t>
  </si>
  <si>
    <t xml:space="preserve">A-39000013 </t>
  </si>
  <si>
    <t xml:space="preserve">Andacar 2.000 S.A. </t>
  </si>
  <si>
    <t xml:space="preserve">A-12363529 </t>
  </si>
  <si>
    <t>A-12363530</t>
  </si>
  <si>
    <t>A-12363531</t>
  </si>
  <si>
    <t>A-12363532</t>
  </si>
  <si>
    <t>LABORE INNOVA S.L.U.</t>
  </si>
  <si>
    <t>B47688023</t>
  </si>
  <si>
    <t>RUYBESA GLOBAL TECHNOLOGIES, S.L.</t>
  </si>
  <si>
    <t>B29744570</t>
  </si>
  <si>
    <t>Elsamex Gestión de Infraestructuras</t>
  </si>
  <si>
    <t>B88586920</t>
  </si>
  <si>
    <t>SUMOSA MUNDOCOP, S.L.</t>
  </si>
  <si>
    <t>B78754108</t>
  </si>
  <si>
    <t>Producciones multiple S.L.</t>
  </si>
  <si>
    <t>B45674132</t>
  </si>
  <si>
    <t>Prefabri, SL</t>
  </si>
  <si>
    <t>B78567799</t>
  </si>
  <si>
    <t>IKEBANA ANIMACION Y OCIO SL</t>
  </si>
  <si>
    <t>B80532963</t>
  </si>
  <si>
    <t>IÑAKI BECERRA, S.L.</t>
  </si>
  <si>
    <t>B20591798</t>
  </si>
  <si>
    <t>NEW SAMPER, S.L.</t>
  </si>
  <si>
    <t>B-84290402</t>
  </si>
  <si>
    <t>STEALTH SECURITY SL</t>
  </si>
  <si>
    <t>B56168081</t>
  </si>
  <si>
    <t>EUROSOL PROTECTOR SYSTEM, S.L.</t>
  </si>
  <si>
    <t>B88061114</t>
  </si>
  <si>
    <t>A12681490</t>
  </si>
  <si>
    <t>Ortoactiva suministros sanitarios y ortopédicos, SL</t>
  </si>
  <si>
    <t>B54712153</t>
  </si>
  <si>
    <t>HARTFORD S.L</t>
  </si>
  <si>
    <t>B-59416479</t>
  </si>
  <si>
    <t>SAGRES S.L</t>
  </si>
  <si>
    <t>B36028991</t>
  </si>
  <si>
    <t>G-28988376</t>
  </si>
  <si>
    <t>VÁZQUEZ Y CIDONCHA CONSULTORES, S.L</t>
  </si>
  <si>
    <t>B84676766</t>
  </si>
  <si>
    <t>SEYS CAD SYSTEMS SL</t>
  </si>
  <si>
    <t>B86961877</t>
  </si>
  <si>
    <t>IZERTIS S.A.</t>
  </si>
  <si>
    <t>A33845009</t>
  </si>
  <si>
    <t xml:space="preserve">MA PRODUCCIONES ESPJ. </t>
  </si>
  <si>
    <t>E13781976</t>
  </si>
  <si>
    <t>SUSPIRIA, SL.</t>
  </si>
  <si>
    <t>B85857795</t>
  </si>
  <si>
    <t>ROCKOPOP, SL</t>
  </si>
  <si>
    <t>B67689000</t>
  </si>
  <si>
    <t>DIDASCALIA FORMACIÓN Y CONSULTORÍA, S.L</t>
  </si>
  <si>
    <t>B97730782</t>
  </si>
  <si>
    <t>EDUCALIMPIA SL</t>
  </si>
  <si>
    <t>B84383884</t>
  </si>
  <si>
    <t>ASFALTOS VICALVARO, S.L.</t>
  </si>
  <si>
    <t xml:space="preserve">
B 81767246</t>
  </si>
  <si>
    <t>MADEIRA ARQUITECTURA Y DISEÑO S.L.U.</t>
  </si>
  <si>
    <t>B16867962</t>
  </si>
  <si>
    <t>LAW AND BUSINESS ENTERPRISES
WORLDWIDE, S.L.</t>
  </si>
  <si>
    <t>B85784106</t>
  </si>
  <si>
    <t xml:space="preserve">ASAC COMUNICACIONES, S.L </t>
  </si>
  <si>
    <t>B33490426</t>
  </si>
  <si>
    <t xml:space="preserve">AB Traduktalia, S.L </t>
  </si>
  <si>
    <t xml:space="preserve"> B84337047</t>
  </si>
  <si>
    <t xml:space="preserve">José Manuel Viñuela </t>
  </si>
  <si>
    <t xml:space="preserve">09174210-Q </t>
  </si>
  <si>
    <t>INSELEX RENTAL, SL</t>
  </si>
  <si>
    <t>B-70673454</t>
  </si>
  <si>
    <t>EASYVISTA S.L.U</t>
  </si>
  <si>
    <t>B81267767</t>
  </si>
  <si>
    <t>JUAN SIERRA PASCUAL</t>
  </si>
  <si>
    <t>40972429E</t>
  </si>
  <si>
    <t>DISPROIN LEVANTE S.L.</t>
  </si>
  <si>
    <t>B46589420</t>
  </si>
  <si>
    <t>VAP Servicios Sanitarios SL</t>
  </si>
  <si>
    <t>B-56533334</t>
  </si>
  <si>
    <t xml:space="preserve">Estudio Hyo Comunicación Global S.L. </t>
  </si>
  <si>
    <t xml:space="preserve">B98685480 </t>
  </si>
  <si>
    <t>ORTIZ CONSTRUCCIONES Y PROYECTOS SA</t>
  </si>
  <si>
    <t>A19001205</t>
  </si>
  <si>
    <t>GSG METRICS S.L.</t>
  </si>
  <si>
    <t>B72909815</t>
  </si>
  <si>
    <t>CINK VENTURING SL</t>
  </si>
  <si>
    <t>B84614734</t>
  </si>
  <si>
    <t>INDUSTRIAS MAQUIESCENIC, S.L.</t>
  </si>
  <si>
    <t>B13186895</t>
  </si>
  <si>
    <t>Maintenance Development S.A</t>
  </si>
  <si>
    <t>A83637074</t>
  </si>
  <si>
    <t xml:space="preserve">Padecasa Obras y Servicios, S.A. </t>
  </si>
  <si>
    <t>A05010285</t>
  </si>
  <si>
    <t>VITALY HEALTH SERVICES, SL</t>
  </si>
  <si>
    <t>B06290241</t>
  </si>
  <si>
    <t xml:space="preserve">FOREVENT SERVICIOS ORGANIZATIVOS, S.L </t>
  </si>
  <si>
    <t>B85536837</t>
  </si>
  <si>
    <t xml:space="preserve">TALWAR TECHNOLOGIES S.S. L  </t>
  </si>
  <si>
    <t>B87429890</t>
  </si>
  <si>
    <t>PRODUCCIONES MULTIPLE S.L.</t>
  </si>
  <si>
    <t>DISINFOR, S.L.</t>
  </si>
  <si>
    <t>B78949799</t>
  </si>
  <si>
    <t>RIELLO-ENERDATA S.L.</t>
  </si>
  <si>
    <t>B83262329</t>
  </si>
  <si>
    <t>2 años con posibilidad de prórroga por dos años</t>
  </si>
  <si>
    <t>3 meses para la redacción del proyecto, 1 mes para posibles requerimientos y 1 mes para la entrega de informes de contestación  a alegaciones e informes oficiales presentados</t>
  </si>
  <si>
    <t>2 años desde la firma del contrato</t>
  </si>
  <si>
    <t>40 días desde el acta de recplanteo. El acta se firma el 28/07/2025, por tanto las obras deben finalizar el 6 de septiembre. 3 años de garantía</t>
  </si>
  <si>
    <t>Dos años desde la formalización</t>
  </si>
  <si>
    <t>5 años</t>
  </si>
  <si>
    <t>5 meses desde formalización del contrato</t>
  </si>
  <si>
    <t>1 año desde formalización</t>
  </si>
  <si>
    <t>31 dias naturales desde formalización</t>
  </si>
  <si>
    <t>1 año desde la fecha de formalización. NO prórroga</t>
  </si>
  <si>
    <t>entre el 24 de agosto al 1 de septiembre de 2025 con la adecuación a las fechas de montaje necesarias para la producción de los eventos.</t>
  </si>
  <si>
    <t>actividades organizadas durante el 2025 y el ciclo festivo de San Sebastián 2026</t>
  </si>
  <si>
    <t>El contrato se ejecutará el 27/09/25, cabe la posibilidad de prórroga.</t>
  </si>
  <si>
    <t xml:space="preserve">DOS (2) años, para los ciclos festivos de las de las
Navidades de 2026 y 2027
</t>
  </si>
  <si>
    <t>DOS (2) años, para los ciclos festivos de las de las
Navidades de 2026 y 2027</t>
  </si>
  <si>
    <t>El plazo de ejecución del presente contrato es durante las fiestas de agosto (del 19 al 31 de agosto de 2025). No se prevé la posibilidad de prórroga.</t>
  </si>
  <si>
    <t>Un mes desde medición sin posibilidad de prórroga (con garantia de 3 años)</t>
  </si>
  <si>
    <t>Un año desde la formalización sin posibilidad de prórroga</t>
  </si>
  <si>
    <t>1 año desde el 12 de agosto de 2025</t>
  </si>
  <si>
    <t>duración de DOS (2) años a partir del día siguiente a la firma del mismo, ejecutándose desde el día siguiente a la firma del contrato al 15 de junio de 2026 y desde el 15 de septiembre de 2026 a 15 de junio de 2027.</t>
  </si>
  <si>
    <t>3 meses</t>
  </si>
  <si>
    <t>2 años desde formalización hasta el 31/05/2025 sin posibilidad de prórroga</t>
  </si>
  <si>
    <t>plazo de duración de DOS (2) años, a partir del día siguiente a la firma del mismo. Se ejecutará desde el día siguiente a la firma del mismo al 31 de mayo de 2026 y del 5 de octubre de 2026 al 31 de mayo de 2027.</t>
  </si>
  <si>
    <t>plazo de duración de DOS (2) años, a partir del día siguiente a la firma del contrato. Se ejecutará desde el día siguiente a la firma del mismo al 31 de mayo de 2026 y del 5 de octubre de 2026 al 31 de mayo de 2027.</t>
  </si>
  <si>
    <t xml:space="preserve">01/07/25 hasta 31/12/28 </t>
  </si>
  <si>
    <t xml:space="preserve">22/09/2025 hasta el 31/12/2028  </t>
  </si>
  <si>
    <t>Día 26  (23:00 horas) hasta el día 27 (01:30 horas) de agosto de 2025, dentro de la programación fiestas Santísimo Cristo de los Remedios</t>
  </si>
  <si>
    <t>La noche del 30 de agosto de 2025, dentro del ciclo festivo en las fiestas en honor al Santísimo Cristo de los Remedios</t>
  </si>
  <si>
    <t>La noche del 28 de agosto de 2025, dentro del ciclo festivo en las fiestas en honor al Santísimo Cristo de los Remedios</t>
  </si>
  <si>
    <t>2 años</t>
  </si>
  <si>
    <t>70 dias, se iniciará desde el día siguiente a la fecha del acta de 
comprobación de replanteo,</t>
  </si>
  <si>
    <t>Del 12 al 28 de diciembre</t>
  </si>
  <si>
    <t>1año desde la formalizacion del contrato</t>
  </si>
  <si>
    <t>3 años desde el 1/02/26</t>
  </si>
  <si>
    <t>0 año a contar desde fecha de formalización de contrato</t>
  </si>
  <si>
    <t>1 año a contar desde fecha de formalización de contrato</t>
  </si>
  <si>
    <t>dos años</t>
  </si>
  <si>
    <t>entrará en vigor desde el vencimiento de la vigencia de las actuales licencias (que se produce entre diciembre de 2025 y marzo de 2026) hasta marzo de 2027</t>
  </si>
  <si>
    <t>1 año</t>
  </si>
  <si>
    <t>3 años (  autocad LT desde enero 2026 / autocad desde marzo 2026)</t>
  </si>
  <si>
    <t>2 años (desde 20/03/26)</t>
  </si>
  <si>
    <t xml:space="preserve">El contrato tendrá una duración de 10 meses desde acta de comprobación de replanteo,  plazo ofertado por el adjudicatario. </t>
  </si>
  <si>
    <t>Desde la formalización del contrato y hasta DOS MESES después de que haya finalizado el plazo de subsanación y alegaciones de la prueba</t>
  </si>
  <si>
    <t>desde formalización hasta 15/12/25</t>
  </si>
  <si>
    <t>La ejecución deberá ser antes del 31/12/2025,</t>
  </si>
  <si>
    <t>tres años desde el 1 de febrero de 2026</t>
  </si>
  <si>
    <t>8 meses y 9 días a contar desde el día siguiente a la fecha del acta de comprobación de replanteo</t>
  </si>
  <si>
    <t>30 días naturales</t>
  </si>
  <si>
    <t>desde el día 29 de noviembre (fecha del encendido) hasta el 5 de enero de 2026</t>
  </si>
  <si>
    <t>10 días</t>
  </si>
  <si>
    <t>7 días</t>
  </si>
  <si>
    <t xml:space="preserve">1 día </t>
  </si>
  <si>
    <t>Mismas fechas en 2 años posteriores</t>
  </si>
  <si>
    <t>1 año mas</t>
  </si>
  <si>
    <t>sí</t>
  </si>
  <si>
    <t>2  años</t>
  </si>
  <si>
    <t>97/24</t>
  </si>
  <si>
    <t>servicio de atención telefónica del ayuntamiento de San Sebastián de los Reyes</t>
  </si>
  <si>
    <t>100/24</t>
  </si>
  <si>
    <t>cesión de derecho de superficie sobre sendas parcelas municipales integradas en el Patrimonio Público del Suelo, Z-01-01-1 y Z-01-01-2 de la Unidad de Ejecución 12 “Pilar de Abajo”, C/ Severo Ochoa nº 1 y 3</t>
  </si>
  <si>
    <t>SAC</t>
  </si>
  <si>
    <t>Res 2025/645 de 10 de febrero</t>
  </si>
  <si>
    <t>Acuerdo JGL nº05/260/2025 del 29/05/2025</t>
  </si>
  <si>
    <t>Acuerdo JGL 03/355/2025 fecha 15/07/2025</t>
  </si>
  <si>
    <t>Acuerdo JGL nº 08/397/2025 de 05/08/2025</t>
  </si>
  <si>
    <t xml:space="preserve">WORKING CAPITAL MANAGEMENT ESPAÑA, S.L. </t>
  </si>
  <si>
    <t>Empresa Municipal de Suelo y Vivienda de San Sebastián de los Reyes, S.A.</t>
  </si>
  <si>
    <t>B86878121</t>
  </si>
  <si>
    <t>A83126706</t>
  </si>
  <si>
    <t>DOS (2) años a contar desde el día siguiente a la formalización de contrato</t>
  </si>
  <si>
    <t>Cabe la posibilidad de prórroga en los mismos periodos anuales, durante 2 años</t>
  </si>
  <si>
    <t>El derecho de superficie se establece por un plazo de 75 años a constar desde su inscripción sobre la parcela en el Registro de la Propiedad. La inscripción registral tiene carácter constitutivo del derecho de superficie y se efectuará por la EMSV en un plazo de quince días desde el otorgamiento del correspondiente contrato privado de constitución y cesión del derecho de superficie</t>
  </si>
  <si>
    <t xml:space="preserve">75 años </t>
  </si>
  <si>
    <t>CON 47/24</t>
  </si>
  <si>
    <t>CON 41/24</t>
  </si>
  <si>
    <t>CON 36/25</t>
  </si>
  <si>
    <t>CON 12/22 Lote 1 modificacion 2</t>
  </si>
  <si>
    <t>CON 61/23 lote 1</t>
  </si>
  <si>
    <t>CON 25/24</t>
  </si>
  <si>
    <t>CON 88/24</t>
  </si>
  <si>
    <t>11.900 (IVA incluido)</t>
  </si>
  <si>
    <t>10454,40 (IVA incuido)</t>
  </si>
  <si>
    <t>10384,66 (IVA exento)</t>
  </si>
  <si>
    <t>12748 (IVA incluido)</t>
  </si>
  <si>
    <t>36300 (IVA incluido)</t>
  </si>
  <si>
    <t>2.196,02 (IVA incluido)</t>
  </si>
  <si>
    <t>7260 (IVA incluido)</t>
  </si>
  <si>
    <t>4707,22 (IVA incluido)</t>
  </si>
  <si>
    <t>incrementar la dotación de fondos bibliográficos para los centros bibliotecarios del municipio una vez que el Ayuntamiento ha resultado beneficiario de subvención solicitada a la Comunidad de Madrid</t>
  </si>
  <si>
    <t xml:space="preserve">incluir una maquina multifunción en color en formato A3 en el servicio de Urbanismo </t>
  </si>
  <si>
    <t>Modificar el contrato de referencia, para incrementar los capitales asegurados, de forma que se cumplan con los mínimos marcados por la Comunidad de Madrid en el Reglamento de Espectáculos Taurinos Populares y determinadas actividades formativas taurinas con presencia de público, aprobado por Decreto 42/2025, de 9 de julio, del Consejo de Gobierno.</t>
  </si>
  <si>
    <t xml:space="preserve">Modificar el contrato de referencia de forma que se incremente el crédito previsto para la anualidad de 2026 en 12.748 € (IVA incluido). Todo ello en los términos que justifica el Informe de la Jefa de Sección de Bibliotecas, de fecha 30 de julio de 2025. </t>
  </si>
  <si>
    <t>Modificar el contrato de acuerdo con los términos especificados en el informe propuesta de modificación de fecha 10 de julio de 2025 del jefe de servicio de Mantenimiento así como en el Acuerdo de la Junta de Gobierno Local nº 05/407/2025 de 20 de agosto de 2025</t>
  </si>
  <si>
    <t>Modificar el contrato de acuerdo con los términos especificados en el informe propuesta de modificación de fecha 12 de septiembre de 2025 del jefa de sección de Juventud así como en el Acuerdo de la Junta de Gobierno Local nº 05/459/2025 de 7 de octubre de 2025</t>
  </si>
  <si>
    <t>Modificar el contrato de acuerdo con los terminos especificados en el informe propuesta de modificacion de fecha 7 de octubre de 2025 de la jefa de seccion de Festejos asi como en el Acuerdo de la JGL nº04/494/2025 de 28 de octubre de 2025</t>
  </si>
  <si>
    <t>Modificar el contrato de acuerdo con los terminos especificados en el informe propuesta de modificacion de fecha 10 de septiembre de 2025 de la jefa de seccion de Juventud asi como en el Acuerdo de la JGL nº08/507/2025 de 4 de noviembre de 2025</t>
  </si>
  <si>
    <t>Suministro de libros de las Bibliotecas Municipales de San Sebastián de los Reyes</t>
  </si>
  <si>
    <t>Res nº 2025/4617 de 31 de julio de 2025</t>
  </si>
  <si>
    <t>Servicio de impresión gestionada del ayuntamiento de San Sebastián de los Reyes</t>
  </si>
  <si>
    <t>Seguro de responsabilidad civil y accidentes de los festejos taurinos populares de los ciclos festivos en honor al Stmo. Cristo de los Remedios de 2025-26 y de San Sebastián Mártir de 2026-27</t>
  </si>
  <si>
    <t xml:space="preserve">Decreto nº 2025/4662 de 5 de agosto de 2025 </t>
  </si>
  <si>
    <t>Mantenimiento, Conservación, Reparación y Mejora de la Eficiencia Energética de las instalaciones Térmicas (Climatización, Calefacción, y ACS) Eléctricas (Fotovoltaicas, Alta y Baja Tensión, Grupos Electrógenos y Pararrayos) e Instalaciones de Protección Contra Incendios de los edificios Públicos Municipales y Centros de Educación Infantil y Primaria de San Sebastián de los Reyes</t>
  </si>
  <si>
    <t>“Servicio de asistencia técnica de luz, sonido y de mantenimiento de los equipos e instalaciones para la programación de actividades a desarrollar en el auditorio del centro joven y en otros espacios públicos del municipio</t>
  </si>
  <si>
    <t>JGL 7/10/25</t>
  </si>
  <si>
    <t>Suministro, montaje, manipulación, disparo, desmontaje y limpieza de artificios pirotécnicos durante las Fiestas Patronales de San Sebastián Mártir y en las fiestas populares en honor del Stmo. Cristo de los Remedios en el municipio de San Sebastián de los Reyes</t>
  </si>
  <si>
    <t>JGL 28/10/2025</t>
  </si>
  <si>
    <t>Servicio de actividades lúdicas de ocio y tiempo libre, para la población infantil y adolescente del Ayuntamiento de San Sebastián de los Reyes</t>
  </si>
  <si>
    <t>JGL 4/11/25</t>
  </si>
  <si>
    <t>JGL 20/8/25</t>
  </si>
  <si>
    <t>JGL de 10 de junio de 2025</t>
  </si>
  <si>
    <t>JGL 10 de junio de 2025</t>
  </si>
  <si>
    <r>
      <t>ADDA OPS S.A.</t>
    </r>
    <r>
      <rPr>
        <sz val="10"/>
        <rFont val="Arial"/>
        <family val="2"/>
      </rPr>
      <t xml:space="preserve"> </t>
    </r>
  </si>
  <si>
    <r>
      <t>ASOCIACION DE EDUCACION AMBIENTAL Y DEL CONSUMIDOR (ADEAC)</t>
    </r>
    <r>
      <rPr>
        <sz val="10"/>
        <rFont val="Arial"/>
        <family val="2"/>
      </rPr>
      <t xml:space="preserve"> </t>
    </r>
  </si>
  <si>
    <r>
      <t xml:space="preserve">Suministro e Instalación de infraestructuras feriales con destino a Sansestock 2025” </t>
    </r>
    <r>
      <rPr>
        <sz val="10"/>
        <color rgb="FF000000"/>
        <rFont val="Arial"/>
        <family val="2"/>
      </rPr>
      <t>Lote 1:</t>
    </r>
    <r>
      <rPr>
        <sz val="10"/>
        <rFont val="Arial"/>
        <family val="2"/>
      </rPr>
      <t xml:space="preserve"> </t>
    </r>
    <r>
      <rPr>
        <sz val="10"/>
        <color rgb="FF000000"/>
        <rFont val="Arial"/>
        <family val="2"/>
      </rPr>
      <t>Carpas y tarim</t>
    </r>
    <r>
      <rPr>
        <b/>
        <sz val="10"/>
        <color rgb="FF000000"/>
        <rFont val="Arial"/>
        <family val="2"/>
      </rPr>
      <t>a</t>
    </r>
  </si>
  <si>
    <t>11/25 A</t>
  </si>
  <si>
    <t>Actuación tenor J.Alberto Aznar</t>
  </si>
  <si>
    <t>5681/2025</t>
  </si>
  <si>
    <t>12/25 A</t>
  </si>
  <si>
    <t>Pasaje terror Halloween 2025</t>
  </si>
  <si>
    <t>6335/2025</t>
  </si>
  <si>
    <t>13/25 A</t>
  </si>
  <si>
    <t>Campaña escolar Artes Escenicas nov2025</t>
  </si>
  <si>
    <t>6666/2025</t>
  </si>
  <si>
    <t>14/25 A</t>
  </si>
  <si>
    <t>Espectaculo semana de la Infancia</t>
  </si>
  <si>
    <t>6708/2025</t>
  </si>
  <si>
    <t>15/25 A</t>
  </si>
  <si>
    <t>Espectaculo musical Mayores, Gala de Navidad</t>
  </si>
  <si>
    <t>6701/2025</t>
  </si>
  <si>
    <t>16/25 A</t>
  </si>
  <si>
    <t>Programación XVIII Muestra de Cine</t>
  </si>
  <si>
    <t>6731/2025</t>
  </si>
  <si>
    <t>17/25 A</t>
  </si>
  <si>
    <t>Realización de un cabezudo para la colección de Gigantes y Cabezudos de la ciudad</t>
  </si>
  <si>
    <t>2025/7244</t>
  </si>
  <si>
    <t>18/25 A</t>
  </si>
  <si>
    <t>Espectaculo musical Mayores, Boleros</t>
  </si>
  <si>
    <t>6717/2025</t>
  </si>
  <si>
    <t>19/25 A</t>
  </si>
  <si>
    <t>Programación artística durante el ciclo festivo navideño (2025-2026)</t>
  </si>
  <si>
    <t>2025/6871</t>
  </si>
  <si>
    <t>20/25 A</t>
  </si>
  <si>
    <t xml:space="preserve">Actuaciones que acompañarán al Mercado navideño 2025 de la Plaza de la Constitución </t>
  </si>
  <si>
    <t>2025/6903</t>
  </si>
  <si>
    <t>21/25 A</t>
  </si>
  <si>
    <t>Concierto de Ainhoa Arteta</t>
  </si>
  <si>
    <t>2025/7739</t>
  </si>
  <si>
    <t>22/25 A</t>
  </si>
  <si>
    <t>Compañías y servicios artísticos para programación artística del servicio de Cultura para la temporada enero/junio 2026</t>
  </si>
  <si>
    <t>2025/7740</t>
  </si>
  <si>
    <t>41/25 M</t>
  </si>
  <si>
    <t>contratación de un sistema de control remoto para la plataforma salvaescaleras instalada en el vestíbulo de entrada al Teatro Auditorio Adolfo Marsillach</t>
  </si>
  <si>
    <t>6316/2025</t>
  </si>
  <si>
    <t>Salvatec Accesibilidad, S.L.</t>
  </si>
  <si>
    <t>B73964777</t>
  </si>
  <si>
    <t>42/25 M</t>
  </si>
  <si>
    <t>Reacondicionadora Canal Norte</t>
  </si>
  <si>
    <t>6293/2025</t>
  </si>
  <si>
    <t>Asac Comunicaciones,SA.</t>
  </si>
  <si>
    <t>43/25 M</t>
  </si>
  <si>
    <t>Suscripción AS Biblioteca Marcos Ana</t>
  </si>
  <si>
    <t>biblioteca</t>
  </si>
  <si>
    <t>5678/2025</t>
  </si>
  <si>
    <t>Diario AS, SL</t>
  </si>
  <si>
    <t>B81511834</t>
  </si>
  <si>
    <t>47/25 M</t>
  </si>
  <si>
    <t>Sujeta libros biblioteca</t>
  </si>
  <si>
    <t>6429/2025</t>
  </si>
  <si>
    <t>Hafnia Desing, S.L</t>
  </si>
  <si>
    <t>B65783474</t>
  </si>
  <si>
    <t>48/25 M</t>
  </si>
  <si>
    <t>Alquiler equipos de sonido Muerta de Amor</t>
  </si>
  <si>
    <t>6274/2025</t>
  </si>
  <si>
    <t>Milan Acústica, SA</t>
  </si>
  <si>
    <t>A28733897</t>
  </si>
  <si>
    <t>51/25 M</t>
  </si>
  <si>
    <t>Buzones para devolución de libros</t>
  </si>
  <si>
    <t>Biblioteca</t>
  </si>
  <si>
    <t>menor</t>
  </si>
  <si>
    <t>6553/2025</t>
  </si>
  <si>
    <t>Work Office Studio</t>
  </si>
  <si>
    <t xml:space="preserve">B64264682 </t>
  </si>
  <si>
    <t>52/25 M</t>
  </si>
  <si>
    <t>Renovación suscripción diario ABC para biblioteca Marcos Ana y Claudio Rodríguez</t>
  </si>
  <si>
    <t>6522/2025</t>
  </si>
  <si>
    <t>Diario ABC, S.L.</t>
  </si>
  <si>
    <t>B82824194</t>
  </si>
  <si>
    <t>53/25 M</t>
  </si>
  <si>
    <t>Reposición  material técnico CNTV</t>
  </si>
  <si>
    <t>6430/2025</t>
  </si>
  <si>
    <t>Mas que vídeo, S.A</t>
  </si>
  <si>
    <t xml:space="preserve">A60573276 </t>
  </si>
  <si>
    <t>54/25 M</t>
  </si>
  <si>
    <t>suscripción acceso al observatorio de ciudades IDDIGO</t>
  </si>
  <si>
    <t>Planificación y Transparencia</t>
  </si>
  <si>
    <t>6243/2025</t>
  </si>
  <si>
    <t>Idencity Asesoria de Ciudades</t>
  </si>
  <si>
    <t>B65653230</t>
  </si>
  <si>
    <t>55/25 M</t>
  </si>
  <si>
    <r>
      <t>La redacción del proyecto para la renovación del</t>
    </r>
    <r>
      <rPr>
        <sz val="10"/>
        <color rgb="FFA70021"/>
        <rFont val="Arial"/>
        <family val="2"/>
      </rPr>
      <t xml:space="preserve"> </t>
    </r>
    <r>
      <rPr>
        <sz val="10"/>
        <color rgb="FF000000"/>
        <rFont val="Arial"/>
        <family val="2"/>
      </rPr>
      <t>Alumbrado Público de la urbanización “Ciudalcampo”</t>
    </r>
  </si>
  <si>
    <t>6284/2025</t>
  </si>
  <si>
    <t>José Antonio Gismero Minguez</t>
  </si>
  <si>
    <t xml:space="preserve">70071876-F </t>
  </si>
  <si>
    <t>58/25 M</t>
  </si>
  <si>
    <t>bidones para limpieza de micciones caninos</t>
  </si>
  <si>
    <t>6498/2025</t>
  </si>
  <si>
    <t>Gundín Díez Hnos, S.A.</t>
  </si>
  <si>
    <t xml:space="preserve">A79823936 </t>
  </si>
  <si>
    <t>59/25 M</t>
  </si>
  <si>
    <t>Lectura fácil de ordenanza venta ambulante o no sedentaria</t>
  </si>
  <si>
    <t>6431/2025</t>
  </si>
  <si>
    <t>Plena inclusión Madrid</t>
  </si>
  <si>
    <t>G28729853</t>
  </si>
  <si>
    <t>61/25 M</t>
  </si>
  <si>
    <t>suministro de gasóleo edificio Pablo Iglesias</t>
  </si>
  <si>
    <t>6497/2025</t>
  </si>
  <si>
    <t xml:space="preserve">PetroContinental S.L </t>
  </si>
  <si>
    <t>B80406309</t>
  </si>
  <si>
    <t>62/25 M</t>
  </si>
  <si>
    <t>Renovación suscripción Aranzadi la Ley 2025</t>
  </si>
  <si>
    <t>6662/2025</t>
  </si>
  <si>
    <t>Aranzadi la Ley, S.A</t>
  </si>
  <si>
    <t>A58417346</t>
  </si>
  <si>
    <t>63/25 M</t>
  </si>
  <si>
    <t>Levantamiento topográfico entorno La Marina</t>
  </si>
  <si>
    <t>6758/2025</t>
  </si>
  <si>
    <t>I más Asesores S.L.</t>
  </si>
  <si>
    <t>B84998608</t>
  </si>
  <si>
    <t>64/25 M</t>
  </si>
  <si>
    <t xml:space="preserve">Suministro de dos proyectores y dos pantallas </t>
  </si>
  <si>
    <t>2025/7160</t>
  </si>
  <si>
    <t>DISINFOR S.L</t>
  </si>
  <si>
    <t>65/25 M</t>
  </si>
  <si>
    <t>Jornada videojuegos 30 diciembre de 2025</t>
  </si>
  <si>
    <t>7165/2025</t>
  </si>
  <si>
    <t>Stream Tech Solutions, SL.</t>
  </si>
  <si>
    <t>B70708771</t>
  </si>
  <si>
    <t>66/25 M</t>
  </si>
  <si>
    <t>Suministro suelo flamenco portátil</t>
  </si>
  <si>
    <t>6755/2025</t>
  </si>
  <si>
    <t>Francisco Javier Fernández Calvo</t>
  </si>
  <si>
    <t>34049919Y</t>
  </si>
  <si>
    <t>67/25 M</t>
  </si>
  <si>
    <t>Suministsro e instalación de cuatro altavoces salon de actos del Centro Municipal de Personas Mayores Gloria Fuertes.</t>
  </si>
  <si>
    <t>7053/2025</t>
  </si>
  <si>
    <t>PEPSA Proyectos Audiovisuales SL.</t>
  </si>
  <si>
    <t>B85948909</t>
  </si>
  <si>
    <t>68/25 M</t>
  </si>
  <si>
    <t>Material videoconferencia sala de reuniones</t>
  </si>
  <si>
    <t>6999/2025</t>
  </si>
  <si>
    <t>Martín y Cárdenas Ingenieros, S.L</t>
  </si>
  <si>
    <t>B63166854</t>
  </si>
  <si>
    <t>69/25 M</t>
  </si>
  <si>
    <t>Reparación de instrumentos musicales</t>
  </si>
  <si>
    <t>7663/2025</t>
  </si>
  <si>
    <t>Musical Princesa SL</t>
  </si>
  <si>
    <t>B80885460</t>
  </si>
  <si>
    <t>72/25 M</t>
  </si>
  <si>
    <t>Servicio de redacción del anteproyecto para la construcción de un edificio de vestuarios y salas deportivas en el polideportivo municipal Dehesa Boyal</t>
  </si>
  <si>
    <t xml:space="preserve"> 2025/7709</t>
  </si>
  <si>
    <t>Hermoso &amp; Heimannfeld Arquitectos S.L.P</t>
  </si>
  <si>
    <t xml:space="preserve">B83375113 </t>
  </si>
  <si>
    <t>Varios C. artístico</t>
  </si>
  <si>
    <t xml:space="preserve"> J.Alberto Aznar</t>
  </si>
  <si>
    <t>***541***</t>
  </si>
  <si>
    <t>AIRVISION EVENTS S.L.</t>
  </si>
  <si>
    <t>B87892444</t>
  </si>
  <si>
    <t>Almudena Raboso Grande</t>
  </si>
  <si>
    <t>xxxxxxxx30 K</t>
  </si>
  <si>
    <t>B71311229</t>
  </si>
  <si>
    <t>Platero Gigantes S.L</t>
  </si>
  <si>
    <t>Artistamente, S.L</t>
  </si>
  <si>
    <t>B67515817</t>
  </si>
  <si>
    <t>Producciones Lastra S. L.</t>
  </si>
  <si>
    <t>B80281413</t>
  </si>
  <si>
    <t>57/22</t>
  </si>
  <si>
    <t>Obras de disseño, impresión y distribución de la instalación de sistema de climatización, y producción de ACScon instalación fotovoltaica en la E.I. La Locomotora</t>
  </si>
  <si>
    <t>87/22</t>
  </si>
  <si>
    <t>Remodelación de pabellon y pista polideportiva Valvanera en el pabellon y pista al aire libre del CEIP Ntra. Sra. De Valvanera</t>
  </si>
  <si>
    <t>98/22</t>
  </si>
  <si>
    <t>Obras de mejora del firme en la urbanización la Granjilla, Avenida del Puente Cultural y Tramo Norte del Paseo de Europa en San Sebastián de los Reyes</t>
  </si>
  <si>
    <t>110/22</t>
  </si>
  <si>
    <t>Obras de mejora del firme en los barrios de Moscatelares y La Hoya</t>
  </si>
  <si>
    <t>126/22</t>
  </si>
  <si>
    <t>Proyecto de mejora del firme en el casco urbano central (Fase 1) en SS de los Reyes</t>
  </si>
  <si>
    <t>01/23</t>
  </si>
  <si>
    <t>Obras de remodelación de la calle Real (Fase1) de San Sebastián de los Reyes</t>
  </si>
  <si>
    <t>7/23</t>
  </si>
  <si>
    <t>Obras de proyecto de mejora de firme en los barrios de Dehesa Vieja y Praderon de San Sebastián de los Reyes</t>
  </si>
  <si>
    <t>13/23</t>
  </si>
  <si>
    <t>Obras de proyecto de mejora del firme en la urbanización Ciudalcampo</t>
  </si>
  <si>
    <t>40/23</t>
  </si>
  <si>
    <t>Obras de construcción de los nuevos huertos urbanos en Avenida de Navarra, 2 San Sebastian de los Reyes (Fase 1)</t>
  </si>
  <si>
    <t>44/24</t>
  </si>
  <si>
    <t>Obras de refuerzo del firme en viales prioritarios del casco urbano de San Sebastián de los Reyes</t>
  </si>
  <si>
    <t>09/24</t>
  </si>
  <si>
    <t>Contrato de emergencia de obras de consolidación a corto plazo de la plataforma del Paseo de Europa a la altura de la urbanización Puente Cultural de San Sebastian de los Reyes</t>
  </si>
  <si>
    <t>62/24 L1</t>
  </si>
  <si>
    <t>Acuerdo Marco para la realización de obras de remodelación, reforma, reparación y conservación de los edificios Municipales y centros de educación infantil y primaria e instalaciones deportivas de San Sebastián de los Reyes</t>
  </si>
  <si>
    <t>62/24 L2</t>
  </si>
  <si>
    <t>64/24 L1</t>
  </si>
  <si>
    <t>Acuerdo marco de Servicios para la redacción de proyectos, direcciones facultativas, coordinación de seguridad y estudios técnicos para obras de edificación e instalaciones ( Obras de edificación)</t>
  </si>
  <si>
    <t>64/24 L2</t>
  </si>
  <si>
    <t>Acuerdo marco de Servicios para la redacción de proyectos, direcciones facultativas, coordinación de seguridad y estudios técnicos para obras de edificación e instalaciones. ( Obras de Eficiencia Energética y/o Instalaciones)</t>
  </si>
  <si>
    <t>obras de suministros e instalación de instalaciones fotovoltáicas 100 kw sobre cubierta de pista del CEIP Príncipel Felipe,</t>
  </si>
  <si>
    <t>Objeto de contrato de obras públicas</t>
  </si>
  <si>
    <t>“Servicio de actividades socioeducativas y de ocupación del ocio y tiempo libre para la promoción de la autonomía de las personas mayores, lote 1, actividades socioeducativas y de ocio dirigido a personas mayores</t>
  </si>
  <si>
    <t>“Servicio de actividades socioeducativas y de ocupación del ocio y tiempo libre para la promoción de la autonomía de las personas mayores. lote 2, “programa de aprendizaje y uso de nuevas tecnologías dirigido a personas mayores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</si>
</sst>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8" formatCode="#,##0.00\ &quot;€&quot;;[Red]\-#,##0.00\ &quot;€&quot;"/>
    <numFmt numFmtId="44" formatCode="_-* #,##0.00\ &quot;€&quot;_-;\-* #,##0.00\ &quot;€&quot;_-;_-* &quot;-&quot;??\ &quot;€&quot;_-;_-@_-"/>
    <numFmt numFmtId="43" formatCode="_-* #,##0.00\ _€_-;\-* #,##0.00\ _€_-;_-* &quot;-&quot;??\ _€_-;_-@_-"/>
    <numFmt numFmtId="164" formatCode="#,##0.00\ &quot;€&quot;"/>
    <numFmt numFmtId="165" formatCode="#,##0_ ;\-#,##0\ "/>
    <numFmt numFmtId="166" formatCode="#,##0.00\ _€"/>
    <numFmt numFmtId="167" formatCode="_-* #,##0.00\ [$€-C0A]_-;\-* #,##0.00\ [$€-C0A]_-;_-* &quot;-&quot;??\ [$€-C0A]_-;_-@_-"/>
  </numFmts>
  <fonts count="17"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8"/>
      <color theme="1"/>
      <name val="Arial"/>
      <family val="2"/>
    </font>
    <font>
      <sz val="10"/>
      <color rgb="FF000000"/>
      <name val="Arial"/>
      <family val="2"/>
    </font>
    <font>
      <b/>
      <sz val="10"/>
      <name val="Arial"/>
      <family val="2"/>
    </font>
    <font>
      <b/>
      <sz val="10"/>
      <color theme="1"/>
      <name val="Arial"/>
      <family val="2"/>
    </font>
    <font>
      <b/>
      <sz val="10"/>
      <color rgb="FFFF0000"/>
      <name val="Arial"/>
      <family val="2"/>
    </font>
    <font>
      <b/>
      <sz val="9"/>
      <name val="Arial"/>
      <family val="2"/>
    </font>
    <font>
      <sz val="10"/>
      <color theme="1"/>
      <name val="Calibri"/>
      <family val="2"/>
      <scheme val="minor"/>
    </font>
    <font>
      <b/>
      <sz val="10"/>
      <color rgb="FF000000"/>
      <name val="Arial"/>
      <family val="2"/>
    </font>
    <font>
      <sz val="10"/>
      <color rgb="FFA70021"/>
      <name val="Arial"/>
      <family val="2"/>
    </font>
    <font>
      <sz val="10"/>
      <color rgb="FF333333"/>
      <name val="Arial"/>
      <family val="2"/>
    </font>
    <font>
      <sz val="9"/>
      <color theme="1"/>
      <name val="Arial"/>
      <family val="2"/>
    </font>
    <font>
      <sz val="8"/>
      <color theme="1"/>
      <name val="Arial"/>
      <family val="2"/>
    </font>
    <font>
      <b/>
      <sz val="13"/>
      <color theme="3"/>
      <name val="Calibri"/>
      <family val="2"/>
      <scheme val="minor"/>
    </font>
  </fonts>
  <fills count="12">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indexed="13"/>
        <bgColor indexed="64"/>
      </patternFill>
    </fill>
    <fill>
      <patternFill patternType="solid">
        <fgColor indexed="47"/>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6" tint="0.79998168889431442"/>
        <bgColor theme="6" tint="0.79998168889431442"/>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style="medium">
        <color auto="1"/>
      </top>
      <bottom/>
      <diagonal/>
    </border>
    <border>
      <left style="thin">
        <color auto="1"/>
      </left>
      <right style="medium">
        <color indexed="64"/>
      </right>
      <top style="medium">
        <color auto="1"/>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theme="6" tint="0.39997558519241921"/>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8" tint="0.39997558519241921"/>
      </left>
      <right/>
      <top style="thin">
        <color theme="8" tint="0.39997558519241921"/>
      </top>
      <bottom style="thin">
        <color theme="6" tint="0.39997558519241921"/>
      </bottom>
      <diagonal/>
    </border>
    <border>
      <left style="thin">
        <color indexed="64"/>
      </left>
      <right style="thin">
        <color indexed="64"/>
      </right>
      <top style="thin">
        <color indexed="64"/>
      </top>
      <bottom style="thin">
        <color theme="8" tint="0.39997558519241921"/>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theme="8" tint="0.39997558519241921"/>
      </left>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bottom style="thick">
        <color theme="4" tint="0.499984740745262"/>
      </bottom>
      <diagonal/>
    </border>
    <border>
      <left/>
      <right style="thin">
        <color indexed="64"/>
      </right>
      <top/>
      <bottom style="thin">
        <color indexed="64"/>
      </bottom>
      <diagonal/>
    </border>
    <border>
      <left style="medium">
        <color indexed="64"/>
      </left>
      <right style="thin">
        <color auto="1"/>
      </right>
      <top style="medium">
        <color auto="1"/>
      </top>
      <bottom style="thin">
        <color theme="6" tint="0.39997558519241921"/>
      </bottom>
      <diagonal/>
    </border>
    <border>
      <left style="thin">
        <color auto="1"/>
      </left>
      <right style="thin">
        <color auto="1"/>
      </right>
      <top style="medium">
        <color auto="1"/>
      </top>
      <bottom style="thin">
        <color theme="6" tint="0.39997558519241921"/>
      </bottom>
      <diagonal/>
    </border>
    <border>
      <left style="thin">
        <color auto="1"/>
      </left>
      <right style="medium">
        <color indexed="64"/>
      </right>
      <top style="medium">
        <color auto="1"/>
      </top>
      <bottom style="thin">
        <color theme="6" tint="0.39997558519241921"/>
      </bottom>
      <diagonal/>
    </border>
    <border>
      <left/>
      <right style="thin">
        <color indexed="64"/>
      </right>
      <top style="medium">
        <color indexed="64"/>
      </top>
      <bottom style="thin">
        <color theme="6" tint="0.39997558519241921"/>
      </bottom>
      <diagonal/>
    </border>
  </borders>
  <cellStyleXfs count="9">
    <xf numFmtId="0" fontId="0" fillId="0" borderId="0"/>
    <xf numFmtId="9" fontId="1" fillId="0" borderId="0" applyFont="0" applyFill="0" applyBorder="0" applyAlignment="0" applyProtection="0"/>
    <xf numFmtId="0" fontId="2" fillId="0" borderId="0"/>
    <xf numFmtId="44" fontId="2" fillId="0" borderId="0" applyFont="0" applyFill="0" applyBorder="0" applyAlignment="0" applyProtection="0"/>
    <xf numFmtId="43" fontId="1" fillId="0" borderId="0" applyFont="0" applyFill="0" applyBorder="0" applyAlignment="0" applyProtection="0"/>
    <xf numFmtId="0" fontId="2" fillId="0" borderId="0"/>
    <xf numFmtId="44" fontId="1" fillId="0" borderId="0" applyFont="0" applyFill="0" applyBorder="0" applyAlignment="0" applyProtection="0"/>
    <xf numFmtId="0" fontId="2" fillId="0" borderId="0"/>
    <xf numFmtId="0" fontId="16" fillId="0" borderId="38" applyNumberFormat="0" applyFill="0" applyAlignment="0" applyProtection="0"/>
  </cellStyleXfs>
  <cellXfs count="276">
    <xf numFmtId="0" fontId="0" fillId="0" borderId="0" xfId="0"/>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6"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0" fillId="0" borderId="0" xfId="0" applyBorder="1" applyAlignment="1">
      <alignment horizontal="center" vertical="center"/>
    </xf>
    <xf numFmtId="0" fontId="6" fillId="0" borderId="0" xfId="0" applyFont="1" applyAlignment="1">
      <alignment horizontal="center"/>
    </xf>
    <xf numFmtId="0" fontId="0" fillId="0" borderId="0" xfId="0" applyAlignment="1">
      <alignment horizontal="center"/>
    </xf>
    <xf numFmtId="0" fontId="2" fillId="0" borderId="0" xfId="0" applyFont="1" applyBorder="1" applyAlignment="1">
      <alignment horizontal="center"/>
    </xf>
    <xf numFmtId="14" fontId="0" fillId="0" borderId="0" xfId="0" applyNumberFormat="1" applyAlignment="1">
      <alignment horizontal="center"/>
    </xf>
    <xf numFmtId="164" fontId="2" fillId="0" borderId="1" xfId="0" applyNumberFormat="1" applyFont="1" applyBorder="1" applyAlignment="1" applyProtection="1">
      <alignment horizontal="center" vertical="center" wrapText="1"/>
    </xf>
    <xf numFmtId="0" fontId="2" fillId="0" borderId="0" xfId="0" applyFont="1" applyProtection="1">
      <protection locked="0"/>
    </xf>
    <xf numFmtId="0" fontId="2" fillId="0" borderId="0" xfId="0" applyFont="1" applyProtection="1"/>
    <xf numFmtId="0" fontId="7" fillId="2" borderId="22" xfId="5" applyNumberFormat="1" applyFont="1" applyFill="1" applyBorder="1" applyAlignment="1">
      <alignment horizontal="center" vertical="center" wrapText="1"/>
    </xf>
    <xf numFmtId="0" fontId="7" fillId="2" borderId="14" xfId="5"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4" fillId="2" borderId="27"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7" fontId="2" fillId="0" borderId="1" xfId="0" applyNumberFormat="1" applyFont="1" applyBorder="1" applyAlignment="1">
      <alignment horizontal="center" vertical="center" wrapText="1"/>
    </xf>
    <xf numFmtId="44" fontId="2" fillId="5" borderId="1" xfId="6" applyFont="1" applyFill="1" applyBorder="1" applyAlignment="1">
      <alignment horizontal="center" vertical="center" wrapText="1"/>
    </xf>
    <xf numFmtId="0" fontId="3" fillId="4" borderId="28" xfId="2"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0" fillId="0" borderId="0" xfId="0" applyAlignment="1">
      <alignment wrapText="1"/>
    </xf>
    <xf numFmtId="0" fontId="0" fillId="6" borderId="1" xfId="0" applyFill="1" applyBorder="1" applyAlignment="1">
      <alignment horizontal="center"/>
    </xf>
    <xf numFmtId="10" fontId="0" fillId="6" borderId="1" xfId="1" applyNumberFormat="1" applyFont="1" applyFill="1" applyBorder="1" applyAlignment="1">
      <alignment horizontal="center"/>
    </xf>
    <xf numFmtId="44" fontId="0" fillId="6" borderId="1" xfId="6" applyFont="1" applyFill="1" applyBorder="1"/>
    <xf numFmtId="0" fontId="9" fillId="9" borderId="0" xfId="0" applyFont="1" applyFill="1" applyBorder="1" applyAlignment="1">
      <alignment horizontal="center" vertical="center" textRotation="90" wrapText="1"/>
    </xf>
    <xf numFmtId="0" fontId="0" fillId="8" borderId="1" xfId="0" applyFill="1" applyBorder="1" applyAlignment="1">
      <alignment horizontal="center" vertical="center" wrapText="1"/>
    </xf>
    <xf numFmtId="0" fontId="10" fillId="7" borderId="1" xfId="0" applyFont="1" applyFill="1" applyBorder="1" applyAlignment="1">
      <alignment horizontal="center"/>
    </xf>
    <xf numFmtId="0" fontId="0" fillId="7" borderId="1" xfId="0" applyFill="1" applyBorder="1" applyAlignment="1">
      <alignment horizontal="center"/>
    </xf>
    <xf numFmtId="9" fontId="0" fillId="7" borderId="1" xfId="1" applyFont="1" applyFill="1" applyBorder="1" applyAlignment="1">
      <alignment horizontal="center"/>
    </xf>
    <xf numFmtId="44" fontId="0" fillId="7" borderId="1" xfId="6" applyFont="1" applyFill="1" applyBorder="1" applyAlignment="1">
      <alignment horizontal="center"/>
    </xf>
    <xf numFmtId="10" fontId="0" fillId="0" borderId="0" xfId="1" applyNumberFormat="1" applyFont="1"/>
    <xf numFmtId="10" fontId="3" fillId="4" borderId="28" xfId="1" applyNumberFormat="1" applyFont="1" applyFill="1" applyBorder="1" applyAlignment="1">
      <alignment horizontal="center" vertical="center" wrapText="1"/>
    </xf>
    <xf numFmtId="10" fontId="3" fillId="4" borderId="1" xfId="1" applyNumberFormat="1" applyFont="1" applyFill="1" applyBorder="1" applyAlignment="1">
      <alignment horizontal="center" vertical="center" wrapText="1"/>
    </xf>
    <xf numFmtId="0" fontId="3"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49" fontId="7" fillId="2" borderId="34" xfId="5" applyNumberFormat="1" applyFont="1" applyFill="1" applyBorder="1" applyAlignment="1">
      <alignment horizontal="center" vertical="center" wrapText="1"/>
    </xf>
    <xf numFmtId="0" fontId="7" fillId="2" borderId="18" xfId="5" applyNumberFormat="1" applyFont="1" applyFill="1" applyBorder="1" applyAlignment="1">
      <alignment horizontal="center" vertical="center" wrapText="1"/>
    </xf>
    <xf numFmtId="49" fontId="7" fillId="2" borderId="35" xfId="5" applyNumberFormat="1" applyFont="1" applyFill="1" applyBorder="1" applyAlignment="1">
      <alignment horizontal="center" vertical="center" wrapText="1"/>
    </xf>
    <xf numFmtId="0" fontId="2" fillId="0" borderId="1" xfId="0" applyFont="1" applyBorder="1" applyAlignment="1">
      <alignment vertical="center" wrapText="1"/>
    </xf>
    <xf numFmtId="0" fontId="7" fillId="3" borderId="9"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8" fillId="3" borderId="16" xfId="2" applyNumberFormat="1"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3" fillId="0" borderId="1" xfId="2" applyNumberFormat="1" applyFont="1" applyBorder="1" applyAlignment="1">
      <alignment horizontal="center" vertical="center" wrapText="1"/>
    </xf>
    <xf numFmtId="164" fontId="10" fillId="0" borderId="14" xfId="0" applyNumberFormat="1" applyFont="1" applyBorder="1" applyAlignment="1" applyProtection="1">
      <alignment horizontal="center" vertical="center" wrapText="1"/>
    </xf>
    <xf numFmtId="164" fontId="10" fillId="0" borderId="19" xfId="0" applyNumberFormat="1" applyFont="1" applyBorder="1" applyAlignment="1" applyProtection="1">
      <alignment horizontal="center" vertical="center" wrapText="1"/>
    </xf>
    <xf numFmtId="10" fontId="10" fillId="0" borderId="1" xfId="1" applyNumberFormat="1"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164" fontId="10" fillId="0" borderId="17" xfId="0" applyNumberFormat="1" applyFont="1" applyBorder="1" applyAlignment="1" applyProtection="1">
      <alignment horizontal="center" vertical="center" wrapText="1"/>
    </xf>
    <xf numFmtId="0" fontId="10" fillId="0" borderId="1" xfId="0" applyNumberFormat="1" applyFont="1" applyBorder="1" applyAlignment="1" applyProtection="1">
      <alignment horizontal="center" vertical="center" wrapText="1"/>
    </xf>
    <xf numFmtId="164" fontId="10" fillId="0" borderId="26" xfId="0" applyNumberFormat="1" applyFont="1" applyBorder="1" applyAlignment="1" applyProtection="1">
      <alignment horizontal="center" vertical="center" wrapText="1"/>
    </xf>
    <xf numFmtId="10" fontId="10" fillId="0" borderId="2" xfId="1" applyNumberFormat="1"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164" fontId="10" fillId="0" borderId="1" xfId="0" applyNumberFormat="1" applyFont="1" applyBorder="1" applyAlignment="1" applyProtection="1">
      <alignment horizontal="center" vertical="center" wrapText="1"/>
    </xf>
    <xf numFmtId="0" fontId="10" fillId="0" borderId="0" xfId="0" applyFont="1" applyBorder="1" applyProtection="1"/>
    <xf numFmtId="0" fontId="10" fillId="0" borderId="0" xfId="0" applyFont="1" applyProtection="1"/>
    <xf numFmtId="0" fontId="10" fillId="0" borderId="11" xfId="0" applyFont="1" applyBorder="1" applyProtection="1"/>
    <xf numFmtId="44" fontId="0" fillId="0" borderId="0" xfId="6" applyFont="1"/>
    <xf numFmtId="44" fontId="0" fillId="0" borderId="0" xfId="0" applyNumberFormat="1"/>
    <xf numFmtId="164" fontId="2" fillId="10" borderId="1" xfId="0" applyNumberFormat="1" applyFont="1" applyFill="1" applyBorder="1" applyAlignment="1" applyProtection="1">
      <alignment horizontal="center" vertical="center" wrapText="1"/>
    </xf>
    <xf numFmtId="164" fontId="2" fillId="10" borderId="1" xfId="3" applyNumberFormat="1" applyFont="1" applyFill="1" applyBorder="1" applyAlignment="1" applyProtection="1">
      <alignment horizontal="center" vertical="center" wrapText="1"/>
    </xf>
    <xf numFmtId="0" fontId="3" fillId="0" borderId="1" xfId="0" applyFont="1" applyBorder="1" applyAlignment="1">
      <alignment horizontal="center"/>
    </xf>
    <xf numFmtId="164" fontId="10" fillId="0" borderId="37" xfId="0" applyNumberFormat="1" applyFont="1" applyBorder="1" applyAlignment="1" applyProtection="1">
      <alignment horizontal="center" vertical="center" wrapText="1"/>
    </xf>
    <xf numFmtId="164" fontId="10" fillId="0" borderId="32" xfId="0" applyNumberFormat="1" applyFont="1" applyBorder="1" applyAlignment="1" applyProtection="1">
      <alignment horizontal="center" vertical="center" wrapText="1"/>
    </xf>
    <xf numFmtId="10" fontId="10" fillId="0" borderId="32" xfId="0" applyNumberFormat="1" applyFont="1" applyBorder="1" applyAlignment="1" applyProtection="1">
      <alignment horizontal="center" vertical="center" wrapText="1"/>
    </xf>
    <xf numFmtId="10" fontId="10" fillId="0" borderId="32" xfId="0" applyNumberFormat="1" applyFont="1" applyBorder="1" applyAlignment="1" applyProtection="1">
      <alignment horizontal="center" wrapText="1"/>
    </xf>
    <xf numFmtId="0" fontId="10" fillId="0" borderId="32" xfId="0" applyNumberFormat="1" applyFont="1" applyBorder="1" applyAlignment="1" applyProtection="1">
      <alignment horizontal="center" vertical="center" wrapText="1"/>
    </xf>
    <xf numFmtId="49" fontId="2" fillId="0" borderId="6" xfId="0" applyNumberFormat="1" applyFont="1" applyFill="1" applyBorder="1" applyAlignment="1">
      <alignment horizontal="center" vertical="center" wrapText="1" shrinkToFit="1"/>
    </xf>
    <xf numFmtId="0" fontId="2" fillId="0" borderId="4" xfId="0" applyFont="1" applyFill="1" applyBorder="1" applyAlignment="1">
      <alignment horizontal="left" vertical="center" wrapText="1" shrinkToFit="1"/>
    </xf>
    <xf numFmtId="49" fontId="3" fillId="0" borderId="39" xfId="2"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4" xfId="0" applyFont="1" applyFill="1" applyBorder="1" applyAlignment="1">
      <alignment horizontal="left" wrapText="1"/>
    </xf>
    <xf numFmtId="0" fontId="3" fillId="0" borderId="6" xfId="0" applyNumberFormat="1" applyFont="1" applyFill="1" applyBorder="1" applyAlignment="1">
      <alignment horizontal="center" vertical="center" wrapText="1" shrinkToFit="1"/>
    </xf>
    <xf numFmtId="0" fontId="3" fillId="0" borderId="4" xfId="0" applyFont="1" applyFill="1" applyBorder="1" applyAlignment="1">
      <alignment horizontal="left" vertical="center" wrapText="1" shrinkToFit="1"/>
    </xf>
    <xf numFmtId="49" fontId="3" fillId="0" borderId="6" xfId="0" applyNumberFormat="1" applyFont="1" applyFill="1" applyBorder="1" applyAlignment="1">
      <alignment horizontal="center" vertical="center" wrapText="1" shrinkToFit="1"/>
    </xf>
    <xf numFmtId="0" fontId="2" fillId="0" borderId="5" xfId="0" applyFont="1" applyFill="1" applyBorder="1" applyAlignment="1">
      <alignment horizontal="center" vertical="center" wrapText="1" shrinkToFit="1"/>
    </xf>
    <xf numFmtId="0" fontId="2" fillId="0" borderId="3" xfId="0" applyFont="1" applyFill="1" applyBorder="1" applyAlignment="1">
      <alignment horizontal="left" vertical="center" wrapText="1" shrinkToFit="1"/>
    </xf>
    <xf numFmtId="0" fontId="16" fillId="0" borderId="20" xfId="8" applyBorder="1" applyAlignment="1">
      <alignment horizontal="center" vertical="center"/>
    </xf>
    <xf numFmtId="0" fontId="16" fillId="0" borderId="0" xfId="8" applyBorder="1" applyAlignment="1">
      <alignment horizontal="center" vertical="center"/>
    </xf>
    <xf numFmtId="0" fontId="13" fillId="11" borderId="1" xfId="0" applyFont="1" applyFill="1" applyBorder="1" applyAlignment="1">
      <alignment horizontal="center"/>
    </xf>
    <xf numFmtId="0" fontId="14" fillId="11" borderId="1" xfId="0" applyFont="1" applyFill="1" applyBorder="1" applyAlignment="1">
      <alignment horizontal="center"/>
    </xf>
    <xf numFmtId="0" fontId="15" fillId="11" borderId="1" xfId="0" applyFont="1" applyFill="1" applyBorder="1" applyAlignment="1">
      <alignment horizontal="center"/>
    </xf>
    <xf numFmtId="0" fontId="5" fillId="11" borderId="1" xfId="0" applyFont="1" applyFill="1" applyBorder="1" applyAlignment="1">
      <alignment horizontal="center" vertical="center"/>
    </xf>
    <xf numFmtId="0" fontId="3" fillId="11" borderId="1" xfId="0" applyFont="1" applyFill="1" applyBorder="1" applyAlignment="1">
      <alignment horizontal="center" vertical="center"/>
    </xf>
    <xf numFmtId="0" fontId="13" fillId="11" borderId="1" xfId="0" applyFont="1" applyFill="1" applyBorder="1" applyAlignment="1">
      <alignment horizontal="center" vertical="center" wrapText="1"/>
    </xf>
    <xf numFmtId="49" fontId="7" fillId="2" borderId="27" xfId="5" applyNumberFormat="1" applyFont="1" applyFill="1" applyBorder="1" applyAlignment="1">
      <alignment horizontal="center" vertical="center" wrapText="1"/>
    </xf>
    <xf numFmtId="0" fontId="8" fillId="2" borderId="22" xfId="5" applyNumberFormat="1" applyFont="1" applyFill="1" applyBorder="1" applyAlignment="1">
      <alignment horizontal="center" vertical="center" wrapText="1"/>
    </xf>
    <xf numFmtId="44" fontId="7" fillId="2" borderId="40" xfId="3" applyNumberFormat="1" applyFont="1" applyFill="1" applyBorder="1" applyAlignment="1">
      <alignment horizontal="center" vertical="center" wrapText="1"/>
    </xf>
    <xf numFmtId="44" fontId="7" fillId="2" borderId="41" xfId="3" applyNumberFormat="1" applyFont="1" applyFill="1" applyBorder="1" applyAlignment="1">
      <alignment horizontal="center" vertical="center" wrapText="1"/>
    </xf>
    <xf numFmtId="0" fontId="7" fillId="10" borderId="42" xfId="5" applyNumberFormat="1" applyFont="1" applyFill="1" applyBorder="1" applyAlignment="1">
      <alignment horizontal="center" vertical="center" wrapText="1"/>
    </xf>
    <xf numFmtId="0" fontId="7" fillId="2" borderId="43" xfId="5" applyNumberFormat="1" applyFont="1" applyFill="1" applyBorder="1" applyAlignment="1">
      <alignment horizontal="center" vertical="center" wrapText="1"/>
    </xf>
    <xf numFmtId="0" fontId="7" fillId="2" borderId="41" xfId="5" applyNumberFormat="1" applyFont="1" applyFill="1" applyBorder="1" applyAlignment="1">
      <alignment horizontal="center" vertical="center" wrapText="1"/>
    </xf>
    <xf numFmtId="0" fontId="8" fillId="3" borderId="22" xfId="5" applyNumberFormat="1" applyFont="1" applyFill="1" applyBorder="1" applyAlignment="1">
      <alignment horizontal="center" vertical="center" wrapText="1"/>
    </xf>
    <xf numFmtId="44" fontId="7" fillId="2" borderId="22" xfId="3" applyNumberFormat="1" applyFont="1" applyFill="1" applyBorder="1" applyAlignment="1">
      <alignment horizontal="center" vertical="center" wrapText="1"/>
    </xf>
    <xf numFmtId="49" fontId="3" fillId="11" borderId="1" xfId="0" applyNumberFormat="1" applyFont="1" applyFill="1" applyBorder="1" applyAlignment="1">
      <alignment horizontal="center" vertical="center" wrapText="1"/>
    </xf>
    <xf numFmtId="0" fontId="2" fillId="11" borderId="1" xfId="0" applyFont="1" applyFill="1" applyBorder="1" applyAlignment="1">
      <alignment horizontal="left" vertical="center" wrapText="1" shrinkToFit="1"/>
    </xf>
    <xf numFmtId="0" fontId="3" fillId="11" borderId="1" xfId="2" applyNumberFormat="1" applyFont="1" applyFill="1" applyBorder="1" applyAlignment="1">
      <alignment horizontal="center" vertical="center" wrapText="1"/>
    </xf>
    <xf numFmtId="0" fontId="3" fillId="11" borderId="1" xfId="5" applyNumberFormat="1" applyFont="1" applyFill="1" applyBorder="1" applyAlignment="1">
      <alignment horizontal="center" vertical="center" wrapText="1"/>
    </xf>
    <xf numFmtId="14" fontId="2" fillId="11" borderId="1" xfId="0" applyNumberFormat="1" applyFont="1" applyFill="1" applyBorder="1" applyAlignment="1">
      <alignment horizontal="center" vertical="center" wrapText="1"/>
    </xf>
    <xf numFmtId="164" fontId="2" fillId="11" borderId="1" xfId="0" applyNumberFormat="1" applyFont="1" applyFill="1" applyBorder="1" applyAlignment="1">
      <alignment horizontal="center" vertical="center" wrapText="1"/>
    </xf>
    <xf numFmtId="164" fontId="3" fillId="11" borderId="1" xfId="3" applyNumberFormat="1" applyFont="1" applyFill="1" applyBorder="1" applyAlignment="1">
      <alignment horizontal="center" vertical="center" wrapText="1"/>
    </xf>
    <xf numFmtId="164" fontId="2" fillId="10" borderId="1" xfId="0" applyNumberFormat="1" applyFont="1" applyFill="1" applyBorder="1" applyAlignment="1">
      <alignment horizontal="center" vertical="center" wrapText="1"/>
    </xf>
    <xf numFmtId="0" fontId="2"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shrinkToFit="1"/>
    </xf>
    <xf numFmtId="43" fontId="3" fillId="11" borderId="6" xfId="4" applyNumberFormat="1" applyFont="1" applyFill="1" applyBorder="1" applyAlignment="1">
      <alignment horizontal="center" vertical="center" wrapText="1"/>
    </xf>
    <xf numFmtId="0" fontId="2" fillId="11" borderId="1" xfId="0" applyNumberFormat="1" applyFont="1" applyFill="1" applyBorder="1" applyAlignment="1">
      <alignment horizontal="center" vertical="center" wrapText="1"/>
    </xf>
    <xf numFmtId="0" fontId="2" fillId="11" borderId="1" xfId="0" applyFont="1" applyFill="1" applyBorder="1" applyAlignment="1">
      <alignment wrapText="1"/>
    </xf>
    <xf numFmtId="49" fontId="3" fillId="0" borderId="1" xfId="0" applyNumberFormat="1" applyFont="1" applyBorder="1" applyAlignment="1">
      <alignment horizontal="center" vertical="center" wrapText="1"/>
    </xf>
    <xf numFmtId="0" fontId="2" fillId="0" borderId="1" xfId="0" applyFont="1" applyBorder="1" applyAlignment="1">
      <alignment horizontal="left" vertical="center" wrapText="1" shrinkToFit="1"/>
    </xf>
    <xf numFmtId="0" fontId="3" fillId="0" borderId="1" xfId="5"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3" fillId="0" borderId="1" xfId="3" applyNumberFormat="1" applyFont="1" applyBorder="1" applyAlignment="1">
      <alignment horizontal="center" vertical="center" wrapText="1"/>
    </xf>
    <xf numFmtId="0" fontId="5" fillId="0" borderId="1" xfId="0" applyFont="1" applyBorder="1" applyAlignment="1">
      <alignment horizontal="center" vertical="center" wrapText="1" shrinkToFit="1"/>
    </xf>
    <xf numFmtId="43" fontId="3" fillId="0" borderId="6" xfId="4"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wrapText="1"/>
    </xf>
    <xf numFmtId="0" fontId="9" fillId="9" borderId="1" xfId="0" applyFont="1" applyFill="1" applyBorder="1" applyAlignment="1">
      <alignment horizontal="center" vertical="center" textRotation="90" wrapText="1"/>
    </xf>
    <xf numFmtId="0" fontId="9" fillId="9" borderId="4" xfId="0" applyFont="1" applyFill="1" applyBorder="1" applyAlignment="1">
      <alignment horizontal="center" vertical="center" textRotation="90" wrapText="1"/>
    </xf>
    <xf numFmtId="0" fontId="3" fillId="0" borderId="1" xfId="2" applyNumberFormat="1" applyFont="1" applyBorder="1" applyAlignment="1" applyProtection="1">
      <alignment horizontal="center" vertical="center" wrapText="1"/>
    </xf>
    <xf numFmtId="0" fontId="2" fillId="0" borderId="0" xfId="0" applyFont="1" applyFill="1" applyProtection="1"/>
    <xf numFmtId="10" fontId="3" fillId="0" borderId="1" xfId="1" applyNumberFormat="1" applyFont="1" applyBorder="1" applyAlignment="1" applyProtection="1">
      <alignment horizontal="center" vertical="center" wrapText="1"/>
    </xf>
    <xf numFmtId="10" fontId="2" fillId="0" borderId="1" xfId="1" applyNumberFormat="1" applyFont="1" applyBorder="1" applyAlignment="1" applyProtection="1">
      <alignment horizontal="center" vertical="center" wrapText="1"/>
    </xf>
    <xf numFmtId="164" fontId="2" fillId="10" borderId="2" xfId="0" applyNumberFormat="1" applyFont="1" applyFill="1" applyBorder="1" applyAlignment="1" applyProtection="1">
      <alignment horizontal="center" vertical="center" wrapText="1"/>
    </xf>
    <xf numFmtId="10" fontId="2" fillId="0" borderId="2" xfId="1" applyNumberFormat="1" applyFont="1" applyBorder="1" applyAlignment="1" applyProtection="1">
      <alignment horizontal="center" vertical="center" wrapText="1"/>
    </xf>
    <xf numFmtId="49" fontId="7" fillId="2" borderId="0" xfId="5" applyNumberFormat="1" applyFont="1" applyFill="1" applyBorder="1" applyAlignment="1" applyProtection="1">
      <alignment horizontal="center" vertical="center" wrapText="1"/>
    </xf>
    <xf numFmtId="0" fontId="7" fillId="2" borderId="16" xfId="5" applyNumberFormat="1" applyFont="1" applyFill="1" applyBorder="1" applyAlignment="1" applyProtection="1">
      <alignment horizontal="center" vertical="center" wrapText="1"/>
    </xf>
    <xf numFmtId="0" fontId="8" fillId="2" borderId="16" xfId="5" applyNumberFormat="1" applyFont="1" applyFill="1" applyBorder="1" applyAlignment="1" applyProtection="1">
      <alignment horizontal="center" vertical="center" wrapText="1"/>
    </xf>
    <xf numFmtId="44" fontId="7" fillId="2" borderId="15" xfId="3" applyFont="1" applyFill="1" applyBorder="1" applyAlignment="1" applyProtection="1">
      <alignment horizontal="center" vertical="center" wrapText="1"/>
    </xf>
    <xf numFmtId="44" fontId="7" fillId="2" borderId="16" xfId="3" applyFont="1" applyFill="1" applyBorder="1" applyAlignment="1" applyProtection="1">
      <alignment horizontal="center" vertical="center" wrapText="1"/>
    </xf>
    <xf numFmtId="0" fontId="7" fillId="0" borderId="17" xfId="5" applyNumberFormat="1" applyFont="1" applyFill="1" applyBorder="1" applyAlignment="1" applyProtection="1">
      <alignment horizontal="center" vertical="center" wrapText="1"/>
    </xf>
    <xf numFmtId="0" fontId="7" fillId="2" borderId="20" xfId="5" applyNumberFormat="1" applyFont="1" applyFill="1" applyBorder="1" applyAlignment="1" applyProtection="1">
      <alignment horizontal="center" vertical="center" wrapText="1"/>
    </xf>
    <xf numFmtId="0" fontId="8" fillId="3" borderId="16" xfId="5" applyNumberFormat="1" applyFont="1" applyFill="1" applyBorder="1" applyAlignment="1" applyProtection="1">
      <alignment horizontal="center" vertical="center" wrapText="1"/>
    </xf>
    <xf numFmtId="0" fontId="8" fillId="3" borderId="16" xfId="5" applyFont="1" applyFill="1" applyBorder="1" applyAlignment="1" applyProtection="1">
      <alignment horizontal="center" vertical="center" wrapText="1"/>
    </xf>
    <xf numFmtId="0" fontId="3" fillId="2" borderId="21" xfId="5" applyFont="1" applyFill="1" applyBorder="1" applyAlignment="1" applyProtection="1">
      <alignment horizontal="center" vertical="center" wrapText="1"/>
    </xf>
    <xf numFmtId="49" fontId="3" fillId="0" borderId="6" xfId="0" applyNumberFormat="1" applyFont="1" applyBorder="1" applyAlignment="1" applyProtection="1">
      <alignment horizontal="center" vertical="center" wrapText="1"/>
    </xf>
    <xf numFmtId="0" fontId="2" fillId="0" borderId="1" xfId="0" applyFont="1" applyBorder="1" applyAlignment="1" applyProtection="1">
      <alignment horizontal="left" vertical="center" wrapText="1" shrinkToFit="1"/>
    </xf>
    <xf numFmtId="0" fontId="3" fillId="0" borderId="1" xfId="2" applyNumberFormat="1" applyFont="1" applyFill="1" applyBorder="1" applyAlignment="1" applyProtection="1">
      <alignment horizontal="center" vertical="center" wrapText="1"/>
    </xf>
    <xf numFmtId="0" fontId="3" fillId="0" borderId="1" xfId="5" applyNumberFormat="1" applyFont="1" applyFill="1" applyBorder="1" applyAlignment="1" applyProtection="1">
      <alignment horizontal="center" vertical="center" wrapText="1"/>
    </xf>
    <xf numFmtId="14" fontId="2" fillId="0" borderId="1" xfId="0" applyNumberFormat="1" applyFont="1" applyBorder="1" applyAlignment="1" applyProtection="1">
      <alignment horizontal="center" vertical="center" wrapText="1"/>
    </xf>
    <xf numFmtId="164" fontId="3" fillId="0" borderId="1" xfId="3" applyNumberFormat="1"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shrinkToFit="1"/>
    </xf>
    <xf numFmtId="43" fontId="3" fillId="0" borderId="1" xfId="4"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0" fontId="2" fillId="0" borderId="4" xfId="0" applyFont="1" applyBorder="1" applyAlignment="1" applyProtection="1">
      <alignment wrapText="1"/>
    </xf>
    <xf numFmtId="0" fontId="3" fillId="0" borderId="6" xfId="2" applyNumberFormat="1" applyFont="1" applyFill="1" applyBorder="1" applyAlignment="1" applyProtection="1">
      <alignment horizontal="center" vertical="center" wrapText="1"/>
    </xf>
    <xf numFmtId="0" fontId="3" fillId="0" borderId="1" xfId="2" applyNumberFormat="1" applyFont="1" applyFill="1" applyBorder="1" applyAlignment="1" applyProtection="1">
      <alignment horizontal="left" vertical="center" wrapText="1"/>
    </xf>
    <xf numFmtId="14" fontId="3" fillId="0" borderId="1" xfId="2"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43" fontId="2" fillId="0" borderId="1" xfId="4" applyFont="1" applyBorder="1" applyAlignment="1" applyProtection="1">
      <alignment horizontal="center" vertical="center" wrapText="1"/>
    </xf>
    <xf numFmtId="0" fontId="3" fillId="0" borderId="4" xfId="2" applyNumberFormat="1" applyFont="1" applyFill="1" applyBorder="1" applyAlignment="1" applyProtection="1">
      <alignment horizontal="center" vertical="center" wrapText="1"/>
    </xf>
    <xf numFmtId="49" fontId="3" fillId="0" borderId="6" xfId="2" applyNumberFormat="1" applyFont="1" applyFill="1" applyBorder="1" applyAlignment="1" applyProtection="1">
      <alignment horizontal="center" vertical="center" wrapText="1"/>
    </xf>
    <xf numFmtId="14" fontId="2" fillId="0" borderId="1" xfId="2"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center" vertical="center" wrapText="1" shrinkToFit="1"/>
    </xf>
    <xf numFmtId="0" fontId="3" fillId="0" borderId="4" xfId="2" applyNumberFormat="1" applyFont="1" applyFill="1" applyBorder="1" applyAlignment="1" applyProtection="1">
      <alignment wrapText="1"/>
    </xf>
    <xf numFmtId="0" fontId="2" fillId="0" borderId="1" xfId="2" applyNumberFormat="1" applyFont="1" applyFill="1" applyBorder="1" applyAlignment="1" applyProtection="1">
      <alignment horizontal="left" vertical="center" wrapText="1" shrinkToFit="1"/>
    </xf>
    <xf numFmtId="0" fontId="2" fillId="0" borderId="0" xfId="0" applyFont="1" applyBorder="1" applyAlignment="1" applyProtection="1">
      <alignment horizontal="center" vertical="center"/>
    </xf>
    <xf numFmtId="164" fontId="2" fillId="0" borderId="1" xfId="3" applyNumberFormat="1" applyFont="1" applyBorder="1" applyAlignment="1" applyProtection="1">
      <alignment horizontal="center" vertical="center" wrapText="1"/>
    </xf>
    <xf numFmtId="0" fontId="2" fillId="0" borderId="1" xfId="0" applyFont="1" applyBorder="1" applyAlignment="1" applyProtection="1">
      <alignment horizontal="center"/>
    </xf>
    <xf numFmtId="49" fontId="3" fillId="0" borderId="5" xfId="0" applyNumberFormat="1" applyFont="1" applyBorder="1" applyAlignment="1" applyProtection="1">
      <alignment horizontal="center" vertical="center" wrapText="1"/>
    </xf>
    <xf numFmtId="0" fontId="2" fillId="0" borderId="2" xfId="0" applyFont="1" applyBorder="1" applyAlignment="1" applyProtection="1">
      <alignment horizontal="left" vertical="center" wrapText="1" shrinkToFit="1"/>
    </xf>
    <xf numFmtId="0" fontId="3" fillId="0" borderId="2" xfId="5" applyNumberFormat="1" applyFont="1" applyFill="1" applyBorder="1" applyAlignment="1" applyProtection="1">
      <alignment horizontal="center" vertical="center" wrapText="1"/>
    </xf>
    <xf numFmtId="14" fontId="2" fillId="0" borderId="2" xfId="0" applyNumberFormat="1" applyFont="1" applyBorder="1" applyAlignment="1" applyProtection="1">
      <alignment horizontal="center" vertical="center" wrapText="1"/>
    </xf>
    <xf numFmtId="164" fontId="2" fillId="0" borderId="2" xfId="0" applyNumberFormat="1" applyFont="1" applyBorder="1" applyAlignment="1" applyProtection="1">
      <alignment horizontal="center" vertical="center" wrapText="1"/>
    </xf>
    <xf numFmtId="164" fontId="2" fillId="0" borderId="2" xfId="3" applyNumberFormat="1"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43" fontId="2" fillId="0" borderId="2" xfId="4" applyFont="1" applyBorder="1" applyAlignment="1" applyProtection="1">
      <alignment horizontal="center" vertical="center" wrapText="1"/>
    </xf>
    <xf numFmtId="0" fontId="2" fillId="0" borderId="3" xfId="0" applyFont="1" applyBorder="1" applyAlignment="1" applyProtection="1">
      <alignment wrapText="1"/>
    </xf>
    <xf numFmtId="49" fontId="7" fillId="2" borderId="0" xfId="2" applyNumberFormat="1" applyFont="1" applyFill="1" applyBorder="1" applyAlignment="1" applyProtection="1">
      <alignment horizontal="center" vertical="center" wrapText="1"/>
    </xf>
    <xf numFmtId="0" fontId="7" fillId="2" borderId="16" xfId="2" applyNumberFormat="1" applyFont="1" applyFill="1" applyBorder="1" applyAlignment="1" applyProtection="1">
      <alignment horizontal="center" vertical="center" wrapText="1"/>
    </xf>
    <xf numFmtId="0" fontId="8" fillId="2" borderId="16" xfId="2" applyNumberFormat="1" applyFont="1" applyFill="1" applyBorder="1" applyAlignment="1" applyProtection="1">
      <alignment horizontal="center" vertical="center" wrapText="1"/>
    </xf>
    <xf numFmtId="0" fontId="7" fillId="2" borderId="21" xfId="2" applyNumberFormat="1" applyFont="1" applyFill="1" applyBorder="1" applyAlignment="1" applyProtection="1">
      <alignment horizontal="center" vertical="center" wrapText="1"/>
    </xf>
    <xf numFmtId="44" fontId="7" fillId="2" borderId="7" xfId="3" applyFont="1" applyFill="1" applyBorder="1" applyAlignment="1" applyProtection="1">
      <alignment horizontal="center" vertical="center" wrapText="1"/>
    </xf>
    <xf numFmtId="44" fontId="7" fillId="2" borderId="8" xfId="3" applyFont="1" applyFill="1" applyBorder="1" applyAlignment="1" applyProtection="1">
      <alignment horizontal="center" vertical="center" wrapText="1"/>
    </xf>
    <xf numFmtId="0" fontId="7" fillId="2" borderId="0" xfId="2" applyNumberFormat="1" applyFont="1" applyFill="1" applyBorder="1" applyAlignment="1" applyProtection="1">
      <alignment horizontal="center" vertical="center" wrapText="1"/>
    </xf>
    <xf numFmtId="0" fontId="7" fillId="2" borderId="15" xfId="2" applyNumberFormat="1" applyFont="1" applyFill="1" applyBorder="1" applyAlignment="1" applyProtection="1">
      <alignment horizontal="center" vertical="center" wrapText="1"/>
    </xf>
    <xf numFmtId="0" fontId="7" fillId="2" borderId="20" xfId="2" applyNumberFormat="1" applyFont="1" applyFill="1" applyBorder="1" applyAlignment="1" applyProtection="1">
      <alignment horizontal="center" vertical="center" wrapText="1"/>
    </xf>
    <xf numFmtId="0" fontId="3" fillId="2" borderId="16" xfId="2" applyFont="1" applyFill="1" applyBorder="1" applyAlignment="1" applyProtection="1">
      <alignment horizontal="center" vertical="center" wrapText="1"/>
    </xf>
    <xf numFmtId="0" fontId="3" fillId="2" borderId="21" xfId="2" applyFont="1" applyFill="1" applyBorder="1" applyAlignment="1" applyProtection="1">
      <alignment horizontal="center" vertical="center" wrapText="1"/>
    </xf>
    <xf numFmtId="0" fontId="3" fillId="0" borderId="0" xfId="2" applyFont="1" applyBorder="1" applyAlignment="1" applyProtection="1">
      <alignment horizontal="left" vertical="center" wrapText="1"/>
    </xf>
    <xf numFmtId="0" fontId="3" fillId="0" borderId="0" xfId="2" applyFont="1" applyAlignment="1" applyProtection="1">
      <alignment horizontal="left" vertical="center" wrapText="1"/>
    </xf>
    <xf numFmtId="49" fontId="2" fillId="0" borderId="1" xfId="0" applyNumberFormat="1" applyFont="1" applyBorder="1" applyAlignment="1" applyProtection="1">
      <alignment horizontal="center" vertical="center" wrapText="1"/>
    </xf>
    <xf numFmtId="0" fontId="2" fillId="0" borderId="0" xfId="0" applyFont="1" applyAlignment="1" applyProtection="1">
      <alignment wrapText="1"/>
    </xf>
    <xf numFmtId="0" fontId="2" fillId="0" borderId="2" xfId="2" applyFont="1" applyFill="1" applyBorder="1" applyAlignment="1" applyProtection="1">
      <alignment horizontal="center" vertical="center" wrapText="1"/>
    </xf>
    <xf numFmtId="14" fontId="10" fillId="0" borderId="1" xfId="0" applyNumberFormat="1" applyFont="1" applyBorder="1" applyAlignment="1" applyProtection="1">
      <alignment horizontal="center" vertical="center" wrapText="1"/>
    </xf>
    <xf numFmtId="14" fontId="10" fillId="0" borderId="1" xfId="0" applyNumberFormat="1" applyFont="1" applyBorder="1" applyAlignment="1" applyProtection="1">
      <alignment vertical="center" wrapText="1"/>
    </xf>
    <xf numFmtId="44" fontId="3" fillId="0" borderId="2" xfId="3" applyFont="1" applyFill="1" applyBorder="1" applyAlignment="1" applyProtection="1">
      <alignment horizontal="center" vertical="center" wrapText="1"/>
    </xf>
    <xf numFmtId="44" fontId="3" fillId="0" borderId="1" xfId="3" applyFont="1" applyFill="1" applyBorder="1" applyAlignment="1" applyProtection="1">
      <alignment horizontal="center" vertical="center" wrapText="1"/>
    </xf>
    <xf numFmtId="44" fontId="10" fillId="0" borderId="24" xfId="0" applyNumberFormat="1" applyFont="1" applyBorder="1" applyAlignment="1" applyProtection="1">
      <alignment horizontal="center" vertical="center" wrapText="1"/>
    </xf>
    <xf numFmtId="8" fontId="3" fillId="0" borderId="2" xfId="3" applyNumberFormat="1" applyFont="1" applyFill="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0" fillId="0" borderId="1" xfId="0" applyFont="1" applyBorder="1" applyAlignment="1" applyProtection="1">
      <alignment wrapText="1"/>
    </xf>
    <xf numFmtId="0" fontId="10" fillId="0" borderId="4" xfId="0" applyFont="1" applyBorder="1" applyAlignment="1" applyProtection="1">
      <alignment wrapText="1"/>
    </xf>
    <xf numFmtId="0" fontId="10" fillId="0" borderId="0" xfId="0" applyFont="1" applyBorder="1" applyAlignment="1" applyProtection="1">
      <alignment wrapText="1"/>
    </xf>
    <xf numFmtId="49" fontId="10" fillId="0" borderId="2" xfId="0" applyNumberFormat="1" applyFont="1" applyBorder="1" applyAlignment="1" applyProtection="1">
      <alignment horizontal="center" vertical="center" wrapText="1"/>
    </xf>
    <xf numFmtId="14" fontId="10" fillId="0" borderId="2" xfId="0" applyNumberFormat="1" applyFont="1" applyBorder="1" applyAlignment="1" applyProtection="1">
      <alignment horizontal="center" vertical="center" wrapText="1"/>
    </xf>
    <xf numFmtId="0" fontId="10" fillId="0" borderId="2" xfId="0" applyFont="1" applyBorder="1" applyAlignment="1" applyProtection="1">
      <alignment vertical="center" wrapText="1"/>
    </xf>
    <xf numFmtId="164" fontId="3" fillId="0" borderId="12" xfId="3" applyNumberFormat="1" applyFont="1" applyFill="1" applyBorder="1" applyAlignment="1" applyProtection="1">
      <alignment horizontal="center" vertical="center" wrapText="1"/>
    </xf>
    <xf numFmtId="164" fontId="10" fillId="0" borderId="13" xfId="3" applyNumberFormat="1" applyFont="1" applyFill="1" applyBorder="1" applyAlignment="1" applyProtection="1">
      <alignment horizontal="center" vertical="center" wrapText="1"/>
    </xf>
    <xf numFmtId="44" fontId="10" fillId="0" borderId="33" xfId="0" applyNumberFormat="1" applyFont="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Alignment="1" applyProtection="1">
      <alignment horizontal="left" vertical="center" wrapText="1"/>
    </xf>
    <xf numFmtId="49" fontId="3" fillId="0" borderId="2" xfId="2" applyNumberFormat="1" applyFont="1" applyFill="1" applyBorder="1" applyAlignment="1" applyProtection="1">
      <alignment horizontal="center" vertical="center" wrapText="1"/>
    </xf>
    <xf numFmtId="0" fontId="3" fillId="0" borderId="2" xfId="2" applyNumberFormat="1" applyFont="1" applyFill="1" applyBorder="1" applyAlignment="1" applyProtection="1">
      <alignment horizontal="left" vertical="center" wrapText="1"/>
    </xf>
    <xf numFmtId="0" fontId="3" fillId="0" borderId="2" xfId="2" applyNumberFormat="1" applyFont="1" applyFill="1" applyBorder="1" applyAlignment="1" applyProtection="1">
      <alignment horizontal="center" vertical="center" wrapText="1"/>
    </xf>
    <xf numFmtId="14" fontId="3" fillId="0" borderId="2" xfId="2" applyNumberFormat="1" applyFont="1" applyFill="1" applyBorder="1" applyAlignment="1" applyProtection="1">
      <alignment horizontal="center" vertical="center" wrapText="1"/>
    </xf>
    <xf numFmtId="0" fontId="2" fillId="0" borderId="1" xfId="0" applyFont="1" applyFill="1" applyBorder="1" applyAlignment="1" applyProtection="1">
      <alignment vertical="center"/>
    </xf>
    <xf numFmtId="0" fontId="3" fillId="0" borderId="2" xfId="0" applyFont="1" applyFill="1" applyBorder="1" applyAlignment="1" applyProtection="1">
      <alignment horizontal="left" vertical="center" wrapText="1"/>
    </xf>
    <xf numFmtId="44" fontId="3" fillId="0" borderId="23" xfId="3" applyFont="1" applyFill="1" applyBorder="1" applyAlignment="1" applyProtection="1">
      <alignment horizontal="center" vertical="center" wrapText="1"/>
    </xf>
    <xf numFmtId="44" fontId="10" fillId="0" borderId="25" xfId="0" applyNumberFormat="1"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10" fillId="0" borderId="2" xfId="0" applyFont="1" applyBorder="1" applyAlignment="1" applyProtection="1">
      <alignment wrapText="1"/>
    </xf>
    <xf numFmtId="0" fontId="10" fillId="0" borderId="3" xfId="0" applyFont="1" applyBorder="1" applyAlignment="1" applyProtection="1">
      <alignment wrapText="1"/>
    </xf>
    <xf numFmtId="8" fontId="3" fillId="0" borderId="23" xfId="3"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49" fontId="3" fillId="0" borderId="2" xfId="0" applyNumberFormat="1" applyFont="1" applyFill="1" applyBorder="1" applyAlignment="1" applyProtection="1">
      <alignment horizontal="center" vertical="center" wrapText="1"/>
    </xf>
    <xf numFmtId="14" fontId="3" fillId="0" borderId="2"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44" fontId="3" fillId="0" borderId="1" xfId="3" applyNumberFormat="1" applyFont="1" applyFill="1" applyBorder="1" applyAlignment="1" applyProtection="1">
      <alignment vertical="center" wrapText="1"/>
    </xf>
    <xf numFmtId="0" fontId="3" fillId="0" borderId="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3" fillId="0" borderId="32" xfId="0" applyFont="1" applyFill="1" applyBorder="1" applyAlignment="1" applyProtection="1">
      <alignment horizontal="center" vertical="center" wrapText="1"/>
    </xf>
    <xf numFmtId="44" fontId="3" fillId="0" borderId="0" xfId="3" applyFont="1" applyFill="1" applyBorder="1" applyAlignment="1" applyProtection="1">
      <alignment horizontal="center" vertical="center" wrapText="1"/>
    </xf>
    <xf numFmtId="0" fontId="5" fillId="0" borderId="1" xfId="0" applyFont="1" applyBorder="1" applyAlignment="1" applyProtection="1">
      <alignment vertical="center"/>
    </xf>
    <xf numFmtId="44" fontId="10" fillId="0" borderId="1" xfId="3" applyFont="1" applyBorder="1" applyAlignment="1" applyProtection="1">
      <alignment horizontal="center" vertical="center"/>
    </xf>
    <xf numFmtId="0" fontId="10" fillId="0" borderId="1" xfId="0" applyFont="1" applyBorder="1" applyAlignment="1" applyProtection="1">
      <alignment horizontal="center" vertical="center"/>
    </xf>
    <xf numFmtId="44" fontId="10" fillId="0" borderId="0" xfId="3" applyFont="1" applyBorder="1" applyAlignment="1" applyProtection="1">
      <alignment horizontal="center" vertical="center"/>
    </xf>
    <xf numFmtId="6" fontId="3" fillId="0" borderId="2" xfId="3"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44" fontId="3" fillId="0" borderId="29" xfId="3"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0" xfId="0" applyFont="1" applyAlignment="1" applyProtection="1">
      <alignment horizontal="center" vertical="center"/>
    </xf>
    <xf numFmtId="44" fontId="3" fillId="0" borderId="2" xfId="3" applyNumberFormat="1" applyFont="1" applyFill="1" applyBorder="1" applyAlignment="1" applyProtection="1">
      <alignment vertical="center" wrapText="1"/>
    </xf>
    <xf numFmtId="6" fontId="3" fillId="0" borderId="1" xfId="3" applyNumberFormat="1" applyFont="1" applyFill="1" applyBorder="1" applyAlignment="1" applyProtection="1">
      <alignment horizontal="center" vertical="center" wrapText="1"/>
    </xf>
    <xf numFmtId="44" fontId="3" fillId="0" borderId="30" xfId="3"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xf>
    <xf numFmtId="0" fontId="5" fillId="0" borderId="0" xfId="0" applyFont="1" applyAlignment="1" applyProtection="1">
      <alignment vertical="center"/>
    </xf>
    <xf numFmtId="44" fontId="10" fillId="0" borderId="31" xfId="0" applyNumberFormat="1" applyFont="1" applyBorder="1" applyAlignment="1" applyProtection="1">
      <alignment horizontal="center" vertical="center" wrapText="1"/>
    </xf>
    <xf numFmtId="8" fontId="3" fillId="0" borderId="30" xfId="3" applyNumberFormat="1" applyFont="1" applyFill="1" applyBorder="1" applyAlignment="1" applyProtection="1">
      <alignment horizontal="center" vertical="center" wrapText="1"/>
    </xf>
    <xf numFmtId="6" fontId="3" fillId="0" borderId="30" xfId="3" applyNumberFormat="1" applyFont="1" applyFill="1" applyBorder="1" applyAlignment="1" applyProtection="1">
      <alignment horizontal="center" vertical="center" wrapText="1"/>
    </xf>
    <xf numFmtId="0" fontId="3" fillId="0" borderId="0" xfId="0" applyFont="1" applyAlignment="1" applyProtection="1">
      <alignment horizontal="left" vertical="center" wrapText="1"/>
    </xf>
    <xf numFmtId="8" fontId="2" fillId="0" borderId="1" xfId="0" applyNumberFormat="1" applyFont="1" applyBorder="1" applyAlignment="1" applyProtection="1">
      <alignment horizontal="center" vertical="center"/>
    </xf>
    <xf numFmtId="4" fontId="2" fillId="0" borderId="1" xfId="0" applyNumberFormat="1" applyFont="1" applyBorder="1" applyAlignment="1" applyProtection="1">
      <alignment horizontal="center" vertical="center"/>
    </xf>
    <xf numFmtId="0" fontId="5" fillId="0" borderId="0" xfId="0" applyFont="1" applyAlignment="1" applyProtection="1">
      <alignment wrapText="1"/>
    </xf>
    <xf numFmtId="0" fontId="5" fillId="0" borderId="0" xfId="0" applyFont="1" applyAlignment="1" applyProtection="1">
      <alignment horizontal="left" vertical="center" wrapText="1"/>
    </xf>
    <xf numFmtId="44" fontId="10" fillId="0" borderId="36" xfId="0" applyNumberFormat="1" applyFont="1" applyBorder="1" applyAlignment="1" applyProtection="1">
      <alignment horizontal="center" vertical="center" wrapText="1"/>
    </xf>
    <xf numFmtId="0" fontId="10" fillId="0" borderId="2" xfId="0" applyFont="1" applyFill="1" applyBorder="1" applyAlignment="1" applyProtection="1">
      <alignment horizontal="center" vertical="center"/>
    </xf>
    <xf numFmtId="0" fontId="2" fillId="0" borderId="2" xfId="0" applyFont="1" applyFill="1" applyBorder="1" applyAlignment="1" applyProtection="1">
      <alignment vertical="center"/>
    </xf>
    <xf numFmtId="49" fontId="3" fillId="0" borderId="32" xfId="0" applyNumberFormat="1" applyFont="1" applyBorder="1" applyAlignment="1" applyProtection="1">
      <alignment horizontal="center" vertical="center" wrapText="1"/>
    </xf>
    <xf numFmtId="0" fontId="2" fillId="0" borderId="32" xfId="0" applyFont="1" applyBorder="1" applyAlignment="1" applyProtection="1">
      <alignment horizontal="left" vertical="center" wrapText="1"/>
    </xf>
    <xf numFmtId="0" fontId="3" fillId="0" borderId="32" xfId="0" applyNumberFormat="1" applyFont="1" applyFill="1" applyBorder="1" applyAlignment="1" applyProtection="1">
      <alignment horizontal="center" vertical="center" wrapText="1"/>
    </xf>
    <xf numFmtId="0" fontId="2" fillId="0" borderId="32" xfId="0" applyNumberFormat="1" applyFont="1" applyFill="1" applyBorder="1" applyAlignment="1" applyProtection="1">
      <alignment horizontal="center" vertical="center" wrapText="1"/>
    </xf>
    <xf numFmtId="14" fontId="10" fillId="0" borderId="32" xfId="0" applyNumberFormat="1"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2" xfId="0" applyNumberFormat="1" applyFont="1" applyBorder="1" applyAlignment="1" applyProtection="1">
      <alignment wrapText="1"/>
    </xf>
    <xf numFmtId="44" fontId="10" fillId="0" borderId="32" xfId="0" applyNumberFormat="1" applyFont="1" applyBorder="1" applyAlignment="1" applyProtection="1">
      <alignment horizontal="center" vertical="center" wrapText="1"/>
    </xf>
    <xf numFmtId="0" fontId="5" fillId="0" borderId="32" xfId="0" applyFont="1" applyBorder="1" applyAlignment="1" applyProtection="1">
      <alignment horizontal="center" vertical="center" wrapText="1" shrinkToFit="1"/>
    </xf>
    <xf numFmtId="0" fontId="2" fillId="0" borderId="32" xfId="0" applyFont="1" applyBorder="1" applyAlignment="1" applyProtection="1">
      <alignment horizontal="center" vertical="center" wrapText="1"/>
    </xf>
    <xf numFmtId="43" fontId="10" fillId="0" borderId="32" xfId="0" applyNumberFormat="1" applyFont="1" applyBorder="1" applyAlignment="1" applyProtection="1">
      <alignment horizontal="center" vertical="center" wrapText="1"/>
    </xf>
    <xf numFmtId="165" fontId="10" fillId="0" borderId="32" xfId="0" applyNumberFormat="1" applyFont="1" applyBorder="1" applyAlignment="1" applyProtection="1">
      <alignment horizontal="center" vertical="center" wrapText="1"/>
    </xf>
    <xf numFmtId="0" fontId="10" fillId="0" borderId="32" xfId="0" applyFont="1" applyBorder="1" applyAlignment="1" applyProtection="1">
      <alignment wrapText="1"/>
    </xf>
    <xf numFmtId="44" fontId="10" fillId="0" borderId="0" xfId="0" applyNumberFormat="1" applyFont="1" applyBorder="1" applyProtection="1"/>
    <xf numFmtId="0" fontId="10" fillId="0" borderId="10" xfId="0" applyFont="1" applyBorder="1" applyProtection="1"/>
  </cellXfs>
  <cellStyles count="9">
    <cellStyle name="Millares" xfId="4" builtinId="3"/>
    <cellStyle name="Moneda" xfId="6" builtinId="4"/>
    <cellStyle name="Moneda 2" xfId="3" xr:uid="{00000000-0005-0000-0000-000002000000}"/>
    <cellStyle name="Normal" xfId="0" builtinId="0"/>
    <cellStyle name="Normal 2" xfId="2" xr:uid="{00000000-0005-0000-0000-000004000000}"/>
    <cellStyle name="Normal 2 2" xfId="5" xr:uid="{00000000-0005-0000-0000-000005000000}"/>
    <cellStyle name="Normal 3" xfId="7" xr:uid="{07CAAE93-63D1-4AE4-B500-0CB9B0F01F44}"/>
    <cellStyle name="Porcentaje" xfId="1" builtinId="5"/>
    <cellStyle name="Título 2" xfId="8" builtinId="17"/>
  </cellStyles>
  <dxfs count="122">
    <dxf>
      <font>
        <strike val="0"/>
        <outline val="0"/>
        <shadow val="0"/>
        <u val="none"/>
        <vertAlign val="baseline"/>
        <sz val="10"/>
      </font>
      <alignment horizontal="center" vertical="center" textRotation="0" wrapText="1" indent="0" justifyLastLine="0" shrinkToFit="0" readingOrder="0"/>
      <protection locked="1" hidden="0"/>
    </dxf>
    <dxf>
      <font>
        <strike val="0"/>
        <outline val="0"/>
        <shadow val="0"/>
        <u val="none"/>
        <vertAlign val="baseline"/>
        <sz val="10"/>
      </font>
      <protection locked="1" hidden="0"/>
    </dxf>
    <dxf>
      <font>
        <b/>
        <i val="0"/>
        <strike val="0"/>
        <condense val="0"/>
        <extend val="0"/>
        <outline val="0"/>
        <shadow val="0"/>
        <u val="none"/>
        <vertAlign val="baseline"/>
        <sz val="10"/>
        <color theme="1"/>
        <name val="Arial"/>
        <scheme val="none"/>
      </font>
      <fill>
        <patternFill patternType="solid">
          <fgColor indexed="64"/>
          <bgColor indexed="4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0" formatCode="General"/>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65" formatCode="#,##0_ ;\-#,##0\ "/>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theme="1"/>
        <name val="Calibri"/>
        <scheme val="minor"/>
      </font>
      <numFmt numFmtId="165" formatCode="#,##0_ ;\-#,##0\ "/>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4" formatCode="_-* #,##0.00\ &quot;€&quot;_-;\-* #,##0.00\ &quot;€&quot;_-;_-* &quot;-&quot;??\ &quot;€&quot;_-;_-@_-"/>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5" formatCode="_-* #,##0.00\ _€_-;\-* #,##0.00\ _€_-;_-* &quot;-&quot;??\ _€_-;_-@_-"/>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1" readingOrder="0"/>
      <border diagonalUp="0" diagonalDown="0">
        <left/>
        <right/>
        <top style="thin">
          <color indexed="64"/>
        </top>
        <bottom/>
      </border>
      <protection locked="1" hidden="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4" formatCode="0.00%"/>
      <alignment horizontal="center" vertical="bottom"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4" formatCode="0.0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4" formatCode="0.00%"/>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theme="1"/>
        <name val="Calibri"/>
        <scheme val="minor"/>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64" formatCode="#,##0.00\ &quot;€&quot;"/>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64" formatCode="#,##0.00\ &quot;€&quot;"/>
      <alignment horizontal="center" vertical="center" textRotation="0" wrapText="1" indent="0" justifyLastLine="0" shrinkToFit="0" readingOrder="0"/>
      <border diagonalUp="0" diagonalDown="0">
        <left style="thin">
          <color indexed="64"/>
        </left>
        <right style="medium">
          <color indexed="64"/>
        </right>
        <top/>
        <bottom/>
      </border>
      <protection locked="1" hidden="0"/>
    </dxf>
    <dxf>
      <font>
        <b val="0"/>
        <i val="0"/>
        <strike val="0"/>
        <condense val="0"/>
        <extend val="0"/>
        <outline val="0"/>
        <shadow val="0"/>
        <u val="none"/>
        <vertAlign val="baseline"/>
        <sz val="10"/>
        <color theme="1"/>
        <name val="Calibri"/>
        <family val="2"/>
        <scheme val="minor"/>
      </font>
      <numFmt numFmtId="164" formatCode="#,##0.00\ &quot;€&quot;"/>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64" formatCode="#,##0.00\ &quot;€&quot;"/>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Calibri"/>
        <family val="2"/>
        <scheme val="minor"/>
      </font>
      <numFmt numFmtId="164" formatCode="#,##0.00\ &quot;€&quot;"/>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64" formatCode="#,##0.00\ &quot;€&quot;"/>
      <alignment horizontal="center" vertical="center" textRotation="0" wrapText="1" indent="0" justifyLastLine="0" shrinkToFit="0" readingOrder="0"/>
      <border diagonalUp="0" diagonalDown="0">
        <left style="medium">
          <color indexed="64"/>
        </left>
        <right style="thin">
          <color indexed="64"/>
        </right>
        <top/>
        <bottom/>
      </border>
      <protection locked="1" hidden="0"/>
    </dxf>
    <dxf>
      <font>
        <b val="0"/>
        <i val="0"/>
        <strike val="0"/>
        <condense val="0"/>
        <extend val="0"/>
        <outline val="0"/>
        <shadow val="0"/>
        <u val="none"/>
        <vertAlign val="baseline"/>
        <sz val="10"/>
        <color theme="1"/>
        <name val="Calibri"/>
        <family val="2"/>
        <scheme val="minor"/>
      </font>
      <numFmt numFmtId="34" formatCode="_-* #,##0.00\ &quot;€&quot;_-;\-* #,##0.00\ &quot;€&quot;_-;_-* &quot;-&quot;??\ &quot;€&quot;_-;_-@_-"/>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34" formatCode="_-* #,##0.00\ &quot;€&quot;_-;\-* #,##0.00\ &quot;€&quot;_-;_-* &quot;-&quot;??\ &quot;€&quot;_-;_-@_-"/>
      <alignment horizontal="center" vertical="center" textRotation="0" wrapText="1" indent="0" justifyLastLine="0" shrinkToFit="0" readingOrder="0"/>
      <border diagonalUp="0" diagonalDown="0">
        <left style="medium">
          <color indexed="64"/>
        </left>
        <right style="medium">
          <color indexed="64"/>
        </right>
        <top/>
        <bottom/>
      </border>
      <protection locked="1" hidden="0"/>
    </dxf>
    <dxf>
      <font>
        <b val="0"/>
        <i val="0"/>
        <strike val="0"/>
        <condense val="0"/>
        <extend val="0"/>
        <outline val="0"/>
        <shadow val="0"/>
        <u val="none"/>
        <vertAlign val="baseline"/>
        <sz val="10"/>
        <color theme="1"/>
        <name val="Calibri"/>
        <family val="2"/>
        <scheme val="minor"/>
      </font>
      <numFmt numFmtId="164" formatCode="#,##0.00\ &quot;€&quot;"/>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64" formatCode="#,##0.00\ &quot;€&quot;"/>
      <alignment horizontal="center" vertical="center" textRotation="0" wrapText="1" indent="0" justifyLastLine="0" shrinkToFit="0" readingOrder="0"/>
      <border diagonalUp="0" diagonalDown="0">
        <left style="thin">
          <color indexed="64"/>
        </left>
        <right style="medium">
          <color indexed="64"/>
        </right>
        <top style="medium">
          <color auto="1"/>
        </top>
        <bottom style="medium">
          <color auto="1"/>
        </bottom>
      </border>
      <protection locked="1" hidden="0"/>
    </dxf>
    <dxf>
      <font>
        <b val="0"/>
        <i val="0"/>
        <strike val="0"/>
        <condense val="0"/>
        <extend val="0"/>
        <outline val="0"/>
        <shadow val="0"/>
        <u val="none"/>
        <vertAlign val="baseline"/>
        <sz val="10"/>
        <color theme="1"/>
        <name val="Calibri"/>
        <family val="2"/>
        <scheme val="minor"/>
      </font>
      <numFmt numFmtId="164" formatCode="#,##0.00\ &quot;€&quot;"/>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theme="1"/>
        <name val="Calibri"/>
        <scheme val="minor"/>
      </font>
      <numFmt numFmtId="164" formatCode="#,##0.00\ &quot;€&quot;"/>
      <alignment horizontal="center" vertical="center" textRotation="0" wrapText="1" indent="0" justifyLastLine="0" shrinkToFit="0" readingOrder="0"/>
      <border diagonalUp="0" diagonalDown="0">
        <left style="thin">
          <color indexed="64"/>
        </left>
        <right style="thin">
          <color indexed="64"/>
        </right>
        <top style="medium">
          <color auto="1"/>
        </top>
        <bottom style="medium">
          <color auto="1"/>
        </bottom>
      </border>
      <protection locked="1" hidden="0"/>
    </dxf>
    <dxf>
      <font>
        <b val="0"/>
        <i val="0"/>
        <strike val="0"/>
        <condense val="0"/>
        <extend val="0"/>
        <outline val="0"/>
        <shadow val="0"/>
        <u val="none"/>
        <vertAlign val="baseline"/>
        <sz val="10"/>
        <color theme="1"/>
        <name val="Calibri"/>
        <family val="2"/>
        <scheme val="minor"/>
      </font>
      <numFmt numFmtId="164" formatCode="#,##0.00\ &quot;€&quot;"/>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64" formatCode="#,##0.00\ &quot;€&quot;"/>
      <alignment horizontal="center" vertical="center" textRotation="0" wrapText="1" indent="0" justifyLastLine="0" shrinkToFit="0" readingOrder="0"/>
      <border diagonalUp="0" diagonalDown="0">
        <left style="medium">
          <color indexed="64"/>
        </left>
        <right style="thin">
          <color indexed="64"/>
        </right>
        <top style="medium">
          <color auto="1"/>
        </top>
        <bottom style="medium">
          <color auto="1"/>
        </bottom>
      </border>
      <protection locked="1" hidden="0"/>
    </dxf>
    <dxf>
      <font>
        <b val="0"/>
        <i val="0"/>
        <strike val="0"/>
        <condense val="0"/>
        <extend val="0"/>
        <outline val="0"/>
        <shadow val="0"/>
        <u val="none"/>
        <vertAlign val="baseline"/>
        <sz val="10"/>
        <color theme="1"/>
        <name val="Calibri"/>
        <family val="2"/>
        <scheme val="minor"/>
      </font>
      <numFmt numFmtId="0" formatCode="General"/>
      <alignment horizontal="general" vertical="bottom"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0" formatCode="General"/>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19" formatCode="dd/mm/yyyy"/>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sz val="10"/>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theme="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theme="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theme="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family val="2"/>
        <scheme val="none"/>
      </font>
      <numFmt numFmtId="30" formatCode="@"/>
      <alignment horizontal="center" vertical="center" textRotation="0" wrapText="1"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font>
        <strike val="0"/>
        <outline val="0"/>
        <shadow val="0"/>
        <u val="none"/>
        <vertAlign val="baseline"/>
        <sz val="10"/>
        <name val="Arial"/>
        <scheme val="none"/>
      </font>
      <alignment horizontal="center" vertical="center" textRotation="0" wrapText="1" indent="0" justifyLastLine="0" shrinkToFit="0" readingOrder="0"/>
      <protection locked="1" hidden="0"/>
    </dxf>
    <dxf>
      <font>
        <b/>
        <i val="0"/>
        <strike val="0"/>
        <condense val="0"/>
        <extend val="0"/>
        <outline val="0"/>
        <shadow val="0"/>
        <u val="none"/>
        <vertAlign val="baseline"/>
        <sz val="10"/>
        <color theme="1"/>
        <name val="Arial"/>
        <scheme val="none"/>
      </font>
      <fill>
        <patternFill patternType="solid">
          <fgColor indexed="64"/>
          <bgColor indexed="4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0"/>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0"/>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numFmt numFmtId="164" formatCode="#,##0.00\ &quot;€&quot;"/>
      <fill>
        <patternFill>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numFmt numFmtId="164" formatCode="#,##0.00\ &quot;€&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numFmt numFmtId="164" formatCode="#,##0.00\ &quot;€&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numFmt numFmtId="164" formatCode="#,##0.00\ &quot;€&quot;"/>
      <fill>
        <patternFill>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164" formatCode="#,##0.00\ &quot;€&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numFmt numFmtId="164" formatCode="#,##0.00\ &quot;€&quo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0"/>
        <name val="Arial"/>
        <scheme val="none"/>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scheme val="none"/>
      </font>
      <alignment horizontal="left" vertical="center" textRotation="0" wrapText="1" indent="0" justifyLastLine="0" shrinkToFit="1"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1" hidden="0"/>
    </dxf>
    <dxf>
      <border diagonalUp="0" diagonalDown="0">
        <left style="thin">
          <color theme="8" tint="0.39997558519241921"/>
        </left>
        <right style="thin">
          <color indexed="64"/>
        </right>
        <top style="thin">
          <color theme="8" tint="0.39997558519241921"/>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0"/>
        <color auto="1"/>
        <name val="Arial"/>
        <scheme val="none"/>
      </font>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bottom" textRotation="0" wrapText="0" indent="0" justifyLastLine="0" shrinkToFit="0" readingOrder="0"/>
    </dxf>
    <dxf>
      <alignment horizontal="center" vertical="center" textRotation="0" wrapText="1" relativeIndent="0" justifyLastLine="0" shrinkToFit="0" readingOrder="0"/>
    </dxf>
    <dxf>
      <alignment horizontal="center" vertical="center" textRotation="0" wrapText="1" relative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relative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1" readingOrder="0"/>
      <border diagonalUp="0" diagonalDown="0" outline="0">
        <left style="thin">
          <color indexed="64"/>
        </left>
        <right/>
        <top style="thin">
          <color indexed="64"/>
        </top>
        <bottom style="thin">
          <color indexed="64"/>
        </bottom>
      </border>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val="0"/>
      </font>
      <fill>
        <patternFill patternType="none">
          <fgColor indexed="64"/>
          <bgColor auto="1"/>
        </patternFill>
      </fill>
      <alignment horizontal="center" vertical="center" textRotation="0" wrapText="0" indent="0" justifyLastLine="0" shrinkToFit="0" readingOrder="0"/>
    </dxf>
    <dxf>
      <border>
        <top style="thin">
          <color indexed="64"/>
        </top>
      </border>
    </dxf>
    <dxf>
      <border diagonalUp="0" diagonalDown="0">
        <left style="thin">
          <color theme="8" tint="0.39997558519241921"/>
        </left>
        <right style="thin">
          <color indexed="64"/>
        </right>
        <top style="thin">
          <color theme="8" tint="0.39997558519241921"/>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29117589530915888"/>
          <c:y val="0.18136893799877224"/>
          <c:w val="0.42771883499456825"/>
          <c:h val="0.78218195791824363"/>
        </c:manualLayout>
      </c:layout>
      <c:pieChart>
        <c:varyColors val="1"/>
        <c:ser>
          <c:idx val="0"/>
          <c:order val="0"/>
          <c:tx>
            <c:strRef>
              <c:f>gráfico!$D$1</c:f>
              <c:strCache>
                <c:ptCount val="1"/>
                <c:pt idx="0">
                  <c:v>% sobre importe adjudicación</c:v>
                </c:pt>
              </c:strCache>
            </c:strRef>
          </c:tx>
          <c:explosion val="29"/>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FA-466C-83BD-A2B9844D3B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FA-466C-83BD-A2B9844D3B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DFA-466C-83BD-A2B9844D3B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DFA-466C-83BD-A2B9844D3B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DFA-466C-83BD-A2B9844D3B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DFA-466C-83BD-A2B9844D3B6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DFA-466C-83BD-A2B9844D3B6F}"/>
              </c:ext>
            </c:extLst>
          </c:dPt>
          <c:cat>
            <c:strRef>
              <c:f>gráfico!$B$2:$B$8</c:f>
              <c:strCache>
                <c:ptCount val="7"/>
                <c:pt idx="0">
                  <c:v>Abierto Ordinario</c:v>
                </c:pt>
                <c:pt idx="1">
                  <c:v>Armonizado</c:v>
                </c:pt>
                <c:pt idx="2">
                  <c:v>Abierto simplificado</c:v>
                </c:pt>
                <c:pt idx="3">
                  <c:v>Abierto S Abreviado</c:v>
                </c:pt>
                <c:pt idx="4">
                  <c:v>Restringido</c:v>
                </c:pt>
                <c:pt idx="5">
                  <c:v>Negociado S/P</c:v>
                </c:pt>
                <c:pt idx="6">
                  <c:v>negociado C/P</c:v>
                </c:pt>
              </c:strCache>
            </c:strRef>
          </c:cat>
          <c:val>
            <c:numRef>
              <c:f>gráfico!$D$2:$D$8</c:f>
              <c:numCache>
                <c:formatCode>0.00%</c:formatCode>
                <c:ptCount val="7"/>
                <c:pt idx="0">
                  <c:v>0.36718791886733998</c:v>
                </c:pt>
                <c:pt idx="1">
                  <c:v>0.29113455116513876</c:v>
                </c:pt>
                <c:pt idx="2">
                  <c:v>0.29866226682271557</c:v>
                </c:pt>
                <c:pt idx="3">
                  <c:v>2.0911735432338534E-2</c:v>
                </c:pt>
                <c:pt idx="4">
                  <c:v>0</c:v>
                </c:pt>
                <c:pt idx="5">
                  <c:v>2.2103527712467239E-2</c:v>
                </c:pt>
                <c:pt idx="6">
                  <c:v>0</c:v>
                </c:pt>
              </c:numCache>
            </c:numRef>
          </c:val>
          <c:extLst>
            <c:ext xmlns:c16="http://schemas.microsoft.com/office/drawing/2014/chart" uri="{C3380CC4-5D6E-409C-BE32-E72D297353CC}">
              <c16:uniqueId val="{0000000E-9DFA-466C-83BD-A2B9844D3B6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2.8180597515944945E-2"/>
          <c:y val="8.2903374191628174E-2"/>
          <c:w val="0.90000000000000013"/>
          <c:h val="5.1795942634242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30480</xdr:colOff>
      <xdr:row>9</xdr:row>
      <xdr:rowOff>22860</xdr:rowOff>
    </xdr:from>
    <xdr:to>
      <xdr:col>6</xdr:col>
      <xdr:colOff>0</xdr:colOff>
      <xdr:row>31</xdr:row>
      <xdr:rowOff>137160</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1%20Tramitaci&#243;n/Seguimiento%20y%20transparencia/relacion%20expedientes%20y%20adjudicatarios/Relaci&#243;n%20expd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1%20Tramitaci&#243;n/Seguimiento%20y%20transparencia/relacion%20expedientes%20y%20adjudicatarios/2024-2025%20Relaci&#243;n%20expd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5%20primer%20semestre%20mayores%20y%201%20y%202%20trimestre%20men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sheetName val="2024"/>
      <sheetName val="2023"/>
      <sheetName val="2022"/>
      <sheetName val="Modificaciones contratos"/>
      <sheetName val="Lista desplegable 2012"/>
      <sheetName val="2021"/>
      <sheetName val="2020"/>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anterior"/>
      <sheetName val="Hoja1"/>
      <sheetName val="Encuesta"/>
      <sheetName val="Relación expdtes"/>
      <sheetName val="2026"/>
      <sheetName val="datos"/>
      <sheetName val="2025 Menores"/>
    </sheetNames>
    <sheetDataSet>
      <sheetData sheetId="0"/>
      <sheetData sheetId="1"/>
      <sheetData sheetId="2"/>
      <sheetData sheetId="3"/>
      <sheetData sheetId="4"/>
      <sheetData sheetId="5">
        <row r="1">
          <cell r="A1" t="str">
            <v>Tipo</v>
          </cell>
          <cell r="B1" t="str">
            <v>Procedimiento</v>
          </cell>
        </row>
        <row r="2">
          <cell r="A2" t="str">
            <v>Asistencia Técnica</v>
          </cell>
          <cell r="B2" t="str">
            <v>Ab ordinario</v>
          </cell>
        </row>
        <row r="3">
          <cell r="A3" t="str">
            <v>Colaboración entre s. público y s. privado</v>
          </cell>
          <cell r="B3" t="str">
            <v>Armonizado</v>
          </cell>
        </row>
        <row r="4">
          <cell r="A4" t="str">
            <v xml:space="preserve">Concesión  </v>
          </cell>
          <cell r="B4" t="str">
            <v>Ab Simplificado</v>
          </cell>
        </row>
        <row r="5">
          <cell r="A5" t="str">
            <v>Concesión obras públicas</v>
          </cell>
          <cell r="B5" t="str">
            <v>A. SIMP. ABREVIADO
REDUCIDO</v>
          </cell>
        </row>
        <row r="6">
          <cell r="A6" t="str">
            <v>Gestión Servicios públicos</v>
          </cell>
          <cell r="B6" t="str">
            <v>Negociado S/P</v>
          </cell>
        </row>
        <row r="7">
          <cell r="A7" t="str">
            <v>Mixtos</v>
          </cell>
          <cell r="B7" t="str">
            <v>Restringido</v>
          </cell>
        </row>
        <row r="8">
          <cell r="A8" t="str">
            <v xml:space="preserve">Obras </v>
          </cell>
          <cell r="B8" t="str">
            <v>Negociado C/P</v>
          </cell>
        </row>
        <row r="9">
          <cell r="A9" t="str">
            <v>Privado</v>
          </cell>
        </row>
        <row r="10">
          <cell r="A10" t="str">
            <v>Servicios</v>
          </cell>
        </row>
        <row r="11">
          <cell r="A11" t="str">
            <v>Suministros</v>
          </cell>
        </row>
        <row r="12">
          <cell r="A12" t="str">
            <v>Administrativo Especial</v>
          </cell>
        </row>
        <row r="13">
          <cell r="A13" t="str">
            <v>Enajenación</v>
          </cell>
        </row>
      </sheetData>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6"/>
      <sheetName val="datos"/>
      <sheetName val="2025"/>
      <sheetName val="2025 Menores"/>
      <sheetName val="Modificaciones contratos"/>
      <sheetName val="2024"/>
      <sheetName val="Lista desplegable 2012"/>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sheetName val="Contratos menores"/>
      <sheetName val="Contratos artísticos"/>
      <sheetName val="Modificaciones"/>
      <sheetName val="adjudicatarios"/>
      <sheetName val="procedimiento"/>
      <sheetName val="Datos NO publicar"/>
    </sheetNames>
    <sheetDataSet>
      <sheetData sheetId="0"/>
      <sheetData sheetId="1"/>
      <sheetData sheetId="2"/>
      <sheetData sheetId="3"/>
      <sheetData sheetId="4"/>
      <sheetData sheetId="5"/>
      <sheetData sheetId="6">
        <row r="5">
          <cell r="H5">
            <v>0</v>
          </cell>
        </row>
        <row r="6">
          <cell r="H6">
            <v>0</v>
          </cell>
        </row>
        <row r="7">
          <cell r="H7">
            <v>0</v>
          </cell>
        </row>
        <row r="8">
          <cell r="H8">
            <v>0</v>
          </cell>
        </row>
        <row r="9">
          <cell r="H9">
            <v>0</v>
          </cell>
        </row>
        <row r="10">
          <cell r="H10">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K73" totalsRowCount="1" headerRowDxfId="2" dataDxfId="0" totalsRowDxfId="1" tableBorderDxfId="121" totalsRowBorderDxfId="120" headerRowCellStyle="Normal 2">
  <autoFilter ref="A1:AK72" xr:uid="{00000000-0009-0000-0100-000001000000}"/>
  <sortState ref="A2:AK72">
    <sortCondition ref="A1:A72"/>
  </sortState>
  <tableColumns count="37">
    <tableColumn id="1" xr3:uid="{00000000-0010-0000-0000-000001000000}" name="EXPTE " dataDxfId="76" totalsRowDxfId="75"/>
    <tableColumn id="2" xr3:uid="{00000000-0010-0000-0000-000002000000}" name="OBJETO" dataDxfId="74" totalsRowDxfId="73"/>
    <tableColumn id="3" xr3:uid="{00000000-0010-0000-0000-000003000000}" name="Tipo " dataDxfId="72" totalsRowDxfId="71" dataCellStyle="Normal 2"/>
    <tableColumn id="4" xr3:uid="{00000000-0010-0000-0000-000004000000}" name="Procedimiento" dataDxfId="70" totalsRowDxfId="69" dataCellStyle="Normal 2"/>
    <tableColumn id="5" xr3:uid="{00000000-0010-0000-0000-000005000000}" name="Tramitación" dataDxfId="68" totalsRowDxfId="67" dataCellStyle="Normal 2"/>
    <tableColumn id="6" xr3:uid="{00000000-0010-0000-0000-000006000000}" name="Dpto/Sección" dataDxfId="66" totalsRowDxfId="65" dataCellStyle="Normal 2"/>
    <tableColumn id="7" xr3:uid="{00000000-0010-0000-0000-000007000000}" name="Incoación" dataDxfId="64" totalsRowDxfId="63"/>
    <tableColumn id="8" xr3:uid="{00000000-0010-0000-0000-000008000000}" name="Resolución /_x000a_ acuerdo JGL" dataDxfId="62" totalsRowDxfId="61"/>
    <tableColumn id="10" xr3:uid="{00000000-0010-0000-0000-00000A000000}" name="Perfil/Plataforma de Contratación del S.P inicio exp" dataDxfId="60" totalsRowDxfId="59"/>
    <tableColumn id="11" xr3:uid="{00000000-0010-0000-0000-00000B000000}" name="DOUE_x000a_fecha" dataDxfId="58" totalsRowDxfId="57"/>
    <tableColumn id="12" xr3:uid="{00000000-0010-0000-0000-00000C000000}" name="Importe_x000a_PBL" dataDxfId="56" totalsRowDxfId="55"/>
    <tableColumn id="13" xr3:uid="{00000000-0010-0000-0000-00000D000000}" name="IVA_x000a_PBL" dataDxfId="54" totalsRowDxfId="53" dataCellStyle="Moneda 2"/>
    <tableColumn id="14" xr3:uid="{00000000-0010-0000-0000-00000E000000}" name="Total_x000a_PBL" dataDxfId="52" totalsRowDxfId="51">
      <calculatedColumnFormula>IF(K2=0," ",K2+L2)</calculatedColumnFormula>
    </tableColumn>
    <tableColumn id="15" xr3:uid="{00000000-0010-0000-0000-00000F000000}" name="Canon_x000a_(ingreso para Ayuntamiento)" dataDxfId="50" totalsRowDxfId="49"/>
    <tableColumn id="16" xr3:uid="{00000000-0010-0000-0000-000010000000}" name="Importe _x000a_ADJUDICACIÓN " dataDxfId="48" totalsRowDxfId="47"/>
    <tableColumn id="17" xr3:uid="{00000000-0010-0000-0000-000011000000}" name="IVA_x000a_ADJUDICACIÓN" dataDxfId="46" totalsRowDxfId="45"/>
    <tableColumn id="18" xr3:uid="{00000000-0010-0000-0000-000012000000}" name="Total _x000a_ADJUDICACIÓN" dataDxfId="44" totalsRowDxfId="43">
      <calculatedColumnFormula>IF(O2=0," ",O2+P2)</calculatedColumnFormula>
    </tableColumn>
    <tableColumn id="19" xr3:uid="{00000000-0010-0000-0000-000013000000}" name="Techo de Gasto_x000a_(si/no)" dataDxfId="42" totalsRowDxfId="41"/>
    <tableColumn id="20" xr3:uid="{00000000-0010-0000-0000-000014000000}" name="INDICADOR % BAJA" dataDxfId="40" totalsRowDxfId="39" dataCellStyle="Porcentaje">
      <calculatedColumnFormula>IF(Q2=0," ",(1-(Q2/M2)))</calculatedColumnFormula>
    </tableColumn>
    <tableColumn id="21" xr3:uid="{00000000-0010-0000-0000-000015000000}" name="% de peso en el total adjudicado por cuatrimestre" dataDxfId="38" totalsRowDxfId="37" dataCellStyle="Porcentaje">
      <calculatedColumnFormula>IF(Q2=" "," ",(Q2/(SUM($Q$2:$Q$72))))</calculatedColumnFormula>
    </tableColumn>
    <tableColumn id="22" xr3:uid="{00000000-0010-0000-0000-000016000000}" name="Acta apertura sobre único/admva_x000a_ /admva y subjetiva" dataDxfId="36" totalsRowDxfId="35"/>
    <tableColumn id="23" xr3:uid="{00000000-0010-0000-0000-000017000000}" name="Acta económica" dataDxfId="34" totalsRowDxfId="33"/>
    <tableColumn id="24" xr3:uid="{00000000-0010-0000-0000-000018000000}" name="Acta propuesta adjudicación" dataDxfId="32" totalsRowDxfId="31"/>
    <tableColumn id="25" xr3:uid="{00000000-0010-0000-0000-000019000000}" name="Fecha de adjudicación" dataDxfId="30" totalsRowDxfId="29"/>
    <tableColumn id="26" xr3:uid="{00000000-0010-0000-0000-00001A000000}" name="Fecha de formalización" dataDxfId="28" totalsRowDxfId="27"/>
    <tableColumn id="27" xr3:uid="{00000000-0010-0000-0000-00001B000000}" name="Nº _x000a_Licitadores" dataDxfId="26" totalsRowDxfId="25"/>
    <tableColumn id="28" xr3:uid="{00000000-0010-0000-0000-00001C000000}" name="Adjudicatario" dataDxfId="24" totalsRowDxfId="23"/>
    <tableColumn id="29" xr3:uid="{00000000-0010-0000-0000-00001D000000}" name="CIF / DNI" dataDxfId="22" totalsRowDxfId="21"/>
    <tableColumn id="30" xr3:uid="{00000000-0010-0000-0000-00001E000000}" name="Plazo de ejecución (años)" dataDxfId="20" totalsRowDxfId="19" dataCellStyle="Millares"/>
    <tableColumn id="31" xr3:uid="{00000000-0010-0000-0000-00001F000000}" name="prórroga _x000a_(si/no)" dataDxfId="18" totalsRowDxfId="17" dataCellStyle="Moneda 2"/>
    <tableColumn id="32" xr3:uid="{00000000-0010-0000-0000-000020000000}" name="Duración prórroga (años)" dataDxfId="16" totalsRowDxfId="15" dataCellStyle="Moneda 2"/>
    <tableColumn id="33" xr3:uid="{00000000-0010-0000-0000-000021000000}" name="Total días tramitación_x000a_(incoación a formalización)" dataDxfId="14" totalsRowDxfId="13">
      <calculatedColumnFormula>IF(Y2=0," ",(Y2-G2))</calculatedColumnFormula>
    </tableColumn>
    <tableColumn id="34" xr3:uid="{00000000-0010-0000-0000-000022000000}" name="Días inf subjetivo" dataDxfId="12" totalsRowDxfId="11">
      <calculatedColumnFormula>IF(V2=0,0,(V2-U2))</calculatedColumnFormula>
    </tableColumn>
    <tableColumn id="35" xr3:uid="{00000000-0010-0000-0000-000023000000}" name="dias inf adjudicación" dataDxfId="10" totalsRowDxfId="9">
      <calculatedColumnFormula>IF(V2=0,W2-U2,W2-V2)</calculatedColumnFormula>
    </tableColumn>
    <tableColumn id="36" xr3:uid="{00000000-0010-0000-0000-000024000000}" name="total días tramitación_x000a_(valoración ofertas)" dataDxfId="8" totalsRowDxfId="7">
      <calculatedColumnFormula>AG2+AH2</calculatedColumnFormula>
    </tableColumn>
    <tableColumn id="37" xr3:uid="{00000000-0010-0000-0000-000025000000}" name="Legajo" dataDxfId="6" totalsRowDxfId="5"/>
    <tableColumn id="38" xr3:uid="{00000000-0010-0000-0000-000026000000}" name="Observaciones" dataDxfId="4" totalsRowDxfId="3"/>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113" displayName="Tabla113" ref="A1:X23" totalsRowShown="0" headerRowDxfId="78" dataDxfId="77" tableBorderDxfId="103" headerRowCellStyle="Normal 2">
  <autoFilter ref="A1:X23" xr:uid="{00000000-0009-0000-0100-000004000000}"/>
  <sortState ref="A2:AL21">
    <sortCondition ref="A1:A21"/>
  </sortState>
  <tableColumns count="24">
    <tableColumn id="1" xr3:uid="{00000000-0010-0000-0100-000001000000}" name="EXPTE " dataDxfId="102"/>
    <tableColumn id="2" xr3:uid="{00000000-0010-0000-0100-000002000000}" name="OBJETO" dataDxfId="101"/>
    <tableColumn id="3" xr3:uid="{00000000-0010-0000-0100-000003000000}" name="Tipo " dataDxfId="100" dataCellStyle="Normal 2"/>
    <tableColumn id="5" xr3:uid="{00000000-0010-0000-0100-000005000000}" name="Tramitación" dataDxfId="99" dataCellStyle="Normal 2"/>
    <tableColumn id="6" xr3:uid="{00000000-0010-0000-0100-000006000000}" name="Dpto/Sección" dataDxfId="98" dataCellStyle="Normal 2"/>
    <tableColumn id="8" xr3:uid="{00000000-0010-0000-0100-000008000000}" name="C Menor /_x000a_C Artístico" dataDxfId="97" dataCellStyle="Normal 2 2"/>
    <tableColumn id="7" xr3:uid="{00000000-0010-0000-0100-000007000000}" name="Incoación" dataDxfId="96"/>
    <tableColumn id="9" xr3:uid="{00000000-0010-0000-0100-000009000000}" name="Fecha resolución adjudicación" dataDxfId="95"/>
    <tableColumn id="10" xr3:uid="{00000000-0010-0000-0100-00000A000000}" name="Nº Decreto" dataDxfId="94"/>
    <tableColumn id="12" xr3:uid="{00000000-0010-0000-0100-00000C000000}" name="Importe_x000a_PBL" dataDxfId="93"/>
    <tableColumn id="13" xr3:uid="{00000000-0010-0000-0100-00000D000000}" name="IVA_x000a_PBL" dataDxfId="92" dataCellStyle="Moneda 2"/>
    <tableColumn id="14" xr3:uid="{00000000-0010-0000-0100-00000E000000}" name="Total_x000a_PBL" dataDxfId="91">
      <calculatedColumnFormula>IF(Tabla113[[#This Row],[Importe
PBL]]=0," ",Tabla113[[#This Row],[Importe
PBL]]+Tabla113[[#This Row],[IVA
PBL]])</calculatedColumnFormula>
    </tableColumn>
    <tableColumn id="16" xr3:uid="{00000000-0010-0000-0100-000010000000}" name="Importe _x000a_ADJUDICACIÓN " dataDxfId="90"/>
    <tableColumn id="17" xr3:uid="{00000000-0010-0000-0100-000011000000}" name="IVA_x000a_ADJUDICACIÓN" dataDxfId="89"/>
    <tableColumn id="18" xr3:uid="{00000000-0010-0000-0100-000012000000}" name="Total _x000a_ADJUDICACIÓN" dataDxfId="88">
      <calculatedColumnFormula>IF(Tabla113[[#This Row],[Importe 
ADJUDICACIÓN ]]=0," ",Tabla113[[#This Row],[Importe 
ADJUDICACIÓN ]]+Tabla113[[#This Row],[IVA
ADJUDICACIÓN]])</calculatedColumnFormula>
    </tableColumn>
    <tableColumn id="19" xr3:uid="{00000000-0010-0000-0100-000013000000}" name="Suscripción_x000a_(C. Menores)" dataDxfId="87"/>
    <tableColumn id="20" xr3:uid="{00000000-0010-0000-0100-000014000000}" name="INDICADOR % BAJA" dataDxfId="86" dataCellStyle="Porcentaje">
      <calculatedColumnFormula>IF(Tabla113[[#This Row],[Total 
ADJUDICACIÓN]]=" "," ",(1-(Tabla113[[#This Row],[Total 
ADJUDICACIÓN]]/Tabla113[[#This Row],[Total
PBL]])))</calculatedColumnFormula>
    </tableColumn>
    <tableColumn id="21" xr3:uid="{00000000-0010-0000-0100-000015000000}" name="% de peso en el total adjudicado por cuatrimestre" dataDxfId="85" dataCellStyle="Porcentaje">
      <calculatedColumnFormula>IF(Tabla113[[#This Row],[Total 
ADJUDICACIÓN]]=" "," ",(O2/(SUM($O$2:$O$25))))</calculatedColumnFormula>
    </tableColumn>
    <tableColumn id="27" xr3:uid="{00000000-0010-0000-0100-00001B000000}" name="Nº _x000a_Licitadores" dataDxfId="84"/>
    <tableColumn id="28" xr3:uid="{00000000-0010-0000-0100-00001C000000}" name="Adjudicatario" dataDxfId="83"/>
    <tableColumn id="29" xr3:uid="{00000000-0010-0000-0100-00001D000000}" name="CIF / DNI" dataDxfId="82"/>
    <tableColumn id="30" xr3:uid="{00000000-0010-0000-0100-00001E000000}" name="Plazo de ejecución_x000a_(días)" dataDxfId="81" dataCellStyle="Millares"/>
    <tableColumn id="33" xr3:uid="{00000000-0010-0000-0100-000021000000}" name="Total días tramitación_x000a_(incoación a adjudicación)" dataDxfId="80">
      <calculatedColumnFormula>IF(Tabla113[[#This Row],[Fecha resolución adjudicación]]=0," ",(Tabla113[[#This Row],[Fecha resolución adjudicación]]-Tabla113[[#This Row],[Incoación]]))</calculatedColumnFormula>
    </tableColumn>
    <tableColumn id="38" xr3:uid="{00000000-0010-0000-0100-000026000000}" name="Observaciones" dataDxfId="79"/>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3727811-CB76-4352-AAC3-EF4F1E975A58}" name="Tabla9" displayName="Tabla9" ref="A1:B20" totalsRowShown="0" headerRowDxfId="119" dataDxfId="117" headerRowBorderDxfId="118" tableBorderDxfId="116" totalsRowBorderDxfId="115">
  <autoFilter ref="A1:B20" xr:uid="{39C54727-EAD9-41CA-9C69-67DB91F9CD5B}"/>
  <tableColumns count="2">
    <tableColumn id="1" xr3:uid="{DE4588A2-5FD6-4BFA-98E1-3AC45821F2F0}" name="Expediente" dataDxfId="114"/>
    <tableColumn id="2" xr3:uid="{7AFA159E-F1B7-4EDE-B499-C20F8D13A6A0}" name="Objeto de contrato de obras públicas" dataDxfId="11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Lista2" displayName="Lista2" ref="A1:A14" totalsRowShown="0" headerRowDxfId="112" dataDxfId="111">
  <sortState ref="A2:A14">
    <sortCondition ref="A1"/>
  </sortState>
  <tableColumns count="1">
    <tableColumn id="1" xr3:uid="{00000000-0010-0000-0200-000001000000}" name="Tipo" dataDxfId="11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Lista4" displayName="Lista4" ref="B1:B11" totalsRowShown="0" headerRowDxfId="109" dataDxfId="108">
  <sortState ref="B2:B11">
    <sortCondition ref="B1"/>
  </sortState>
  <tableColumns count="1">
    <tableColumn id="1" xr3:uid="{00000000-0010-0000-0300-000001000000}" name="Procedimiento" dataDxfId="10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Lista3" displayName="Lista3" ref="C1:C5" totalsRowShown="0" headerRowDxfId="106" dataDxfId="105">
  <tableColumns count="1">
    <tableColumn id="1" xr3:uid="{00000000-0010-0000-0400-000001000000}" name="Tramitación" dataDxfId="104"/>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J1436"/>
  <sheetViews>
    <sheetView tabSelected="1" workbookViewId="0">
      <pane ySplit="1" topLeftCell="A2" activePane="bottomLeft" state="frozen"/>
      <selection pane="bottomLeft" activeCell="B2" sqref="B2"/>
    </sheetView>
  </sheetViews>
  <sheetFormatPr baseColWidth="10" defaultRowHeight="13.8" x14ac:dyDescent="0.3"/>
  <cols>
    <col min="1" max="1" width="11.5546875" style="60"/>
    <col min="2" max="2" width="33.33203125" style="60" customWidth="1"/>
    <col min="3" max="3" width="11.5546875" style="60"/>
    <col min="4" max="4" width="15.33203125" style="60" customWidth="1"/>
    <col min="5" max="5" width="11.5546875" style="60"/>
    <col min="6" max="6" width="18.44140625" style="60" customWidth="1"/>
    <col min="7" max="7" width="11.5546875" style="60"/>
    <col min="8" max="8" width="16.21875" style="60" customWidth="1"/>
    <col min="9" max="9" width="12.77734375" style="60" customWidth="1"/>
    <col min="10" max="10" width="11.5546875" style="60"/>
    <col min="11" max="11" width="14.77734375" style="275" customWidth="1"/>
    <col min="12" max="12" width="13.88671875" style="59" bestFit="1" customWidth="1"/>
    <col min="13" max="13" width="13.88671875" style="61" bestFit="1" customWidth="1"/>
    <col min="14" max="14" width="11.5546875" style="60"/>
    <col min="15" max="15" width="16" style="275" bestFit="1" customWidth="1"/>
    <col min="16" max="16" width="16" style="59" bestFit="1" customWidth="1"/>
    <col min="17" max="17" width="16" style="61" bestFit="1" customWidth="1"/>
    <col min="18" max="18" width="11.5546875" style="60"/>
    <col min="19" max="19" width="16.6640625" style="60" customWidth="1"/>
    <col min="20" max="20" width="20.21875" style="60" customWidth="1"/>
    <col min="21" max="21" width="11.5546875" style="60"/>
    <col min="22" max="22" width="14.21875" style="60" customWidth="1"/>
    <col min="23" max="23" width="23" style="60" customWidth="1"/>
    <col min="24" max="24" width="19" style="60" customWidth="1"/>
    <col min="25" max="25" width="19.5546875" style="60" customWidth="1"/>
    <col min="26" max="26" width="11.5546875" style="60"/>
    <col min="27" max="27" width="21.6640625" style="60" customWidth="1"/>
    <col min="28" max="28" width="11.5546875" style="60"/>
    <col min="29" max="29" width="31.77734375" style="60" customWidth="1"/>
    <col min="30" max="30" width="12.33203125" style="60" bestFit="1" customWidth="1"/>
    <col min="31" max="31" width="21.33203125" style="60" customWidth="1"/>
    <col min="32" max="32" width="15.88671875" style="60" customWidth="1"/>
    <col min="33" max="33" width="14.88671875" style="60" customWidth="1"/>
    <col min="34" max="34" width="17.5546875" style="60" customWidth="1"/>
    <col min="35" max="36" width="11.5546875" style="60"/>
    <col min="37" max="37" width="59.33203125" style="60" customWidth="1"/>
    <col min="38" max="1102" width="11.5546875" style="59"/>
    <col min="1103" max="16384" width="11.5546875" style="60"/>
  </cols>
  <sheetData>
    <row r="1" spans="1:1102" s="188" customFormat="1" ht="68.400000000000006" customHeight="1" thickBot="1" x14ac:dyDescent="0.35">
      <c r="A1" s="176" t="s">
        <v>102</v>
      </c>
      <c r="B1" s="177" t="s">
        <v>11</v>
      </c>
      <c r="C1" s="177" t="s">
        <v>12</v>
      </c>
      <c r="D1" s="177" t="s">
        <v>0</v>
      </c>
      <c r="E1" s="178" t="s">
        <v>13</v>
      </c>
      <c r="F1" s="177" t="s">
        <v>14</v>
      </c>
      <c r="G1" s="177" t="s">
        <v>3</v>
      </c>
      <c r="H1" s="177" t="s">
        <v>97</v>
      </c>
      <c r="I1" s="177" t="s">
        <v>15</v>
      </c>
      <c r="J1" s="179" t="s">
        <v>105</v>
      </c>
      <c r="K1" s="180" t="s">
        <v>106</v>
      </c>
      <c r="L1" s="181" t="s">
        <v>107</v>
      </c>
      <c r="M1" s="44" t="s">
        <v>108</v>
      </c>
      <c r="N1" s="182" t="s">
        <v>109</v>
      </c>
      <c r="O1" s="183" t="s">
        <v>113</v>
      </c>
      <c r="P1" s="177" t="s">
        <v>114</v>
      </c>
      <c r="Q1" s="45" t="s">
        <v>115</v>
      </c>
      <c r="R1" s="184" t="s">
        <v>30</v>
      </c>
      <c r="S1" s="46" t="s">
        <v>2</v>
      </c>
      <c r="T1" s="46" t="s">
        <v>1</v>
      </c>
      <c r="U1" s="177" t="s">
        <v>16</v>
      </c>
      <c r="V1" s="177" t="s">
        <v>4</v>
      </c>
      <c r="W1" s="177" t="s">
        <v>5</v>
      </c>
      <c r="X1" s="177" t="s">
        <v>25</v>
      </c>
      <c r="Y1" s="177" t="s">
        <v>26</v>
      </c>
      <c r="Z1" s="177" t="s">
        <v>17</v>
      </c>
      <c r="AA1" s="177" t="s">
        <v>18</v>
      </c>
      <c r="AB1" s="177" t="s">
        <v>19</v>
      </c>
      <c r="AC1" s="135" t="s">
        <v>28</v>
      </c>
      <c r="AD1" s="135" t="s">
        <v>103</v>
      </c>
      <c r="AE1" s="135" t="s">
        <v>27</v>
      </c>
      <c r="AF1" s="47" t="s">
        <v>110</v>
      </c>
      <c r="AG1" s="47" t="s">
        <v>6</v>
      </c>
      <c r="AH1" s="47" t="s">
        <v>7</v>
      </c>
      <c r="AI1" s="47" t="s">
        <v>111</v>
      </c>
      <c r="AJ1" s="185" t="s">
        <v>20</v>
      </c>
      <c r="AK1" s="186" t="s">
        <v>21</v>
      </c>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c r="CD1" s="187"/>
      <c r="CE1" s="187"/>
      <c r="CF1" s="187"/>
      <c r="CG1" s="187"/>
      <c r="CH1" s="187"/>
      <c r="CI1" s="187"/>
      <c r="CJ1" s="187"/>
      <c r="CK1" s="187"/>
      <c r="CL1" s="187"/>
      <c r="CM1" s="187"/>
      <c r="CN1" s="187"/>
      <c r="CO1" s="187"/>
      <c r="CP1" s="187"/>
      <c r="CQ1" s="187"/>
      <c r="CR1" s="187"/>
      <c r="CS1" s="187"/>
      <c r="CT1" s="187"/>
      <c r="CU1" s="187"/>
      <c r="CV1" s="187"/>
      <c r="CW1" s="187"/>
      <c r="CX1" s="187"/>
      <c r="CY1" s="187"/>
      <c r="CZ1" s="187"/>
      <c r="DA1" s="187"/>
      <c r="DB1" s="187"/>
      <c r="DC1" s="187"/>
      <c r="DD1" s="187"/>
      <c r="DE1" s="187"/>
      <c r="DF1" s="187"/>
      <c r="DG1" s="187"/>
      <c r="DH1" s="187"/>
      <c r="DI1" s="187"/>
      <c r="DJ1" s="187"/>
      <c r="DK1" s="187"/>
      <c r="DL1" s="187"/>
      <c r="DM1" s="187"/>
      <c r="DN1" s="187"/>
      <c r="DO1" s="187"/>
      <c r="DP1" s="187"/>
      <c r="DQ1" s="187"/>
      <c r="DR1" s="187"/>
      <c r="DS1" s="187"/>
      <c r="DT1" s="187"/>
      <c r="DU1" s="187"/>
      <c r="DV1" s="187"/>
      <c r="DW1" s="187"/>
      <c r="DX1" s="187"/>
      <c r="DY1" s="187"/>
      <c r="DZ1" s="187"/>
      <c r="EA1" s="187"/>
      <c r="EB1" s="187"/>
      <c r="EC1" s="187"/>
      <c r="ED1" s="187"/>
      <c r="EE1" s="187"/>
      <c r="EF1" s="187"/>
      <c r="EG1" s="187"/>
      <c r="EH1" s="187"/>
      <c r="EI1" s="187"/>
      <c r="EJ1" s="187"/>
      <c r="EK1" s="187"/>
      <c r="EL1" s="187"/>
      <c r="EM1" s="187"/>
      <c r="EN1" s="187"/>
      <c r="EO1" s="187"/>
      <c r="EP1" s="187"/>
      <c r="EQ1" s="187"/>
      <c r="ER1" s="187"/>
      <c r="ES1" s="187"/>
      <c r="ET1" s="187"/>
      <c r="EU1" s="187"/>
      <c r="EV1" s="187"/>
      <c r="EW1" s="187"/>
      <c r="EX1" s="187"/>
      <c r="EY1" s="187"/>
      <c r="EZ1" s="187"/>
      <c r="FA1" s="187"/>
      <c r="FB1" s="187"/>
      <c r="FC1" s="187"/>
      <c r="FD1" s="187"/>
      <c r="FE1" s="187"/>
      <c r="FF1" s="187"/>
      <c r="FG1" s="187"/>
      <c r="FH1" s="187"/>
      <c r="FI1" s="187"/>
      <c r="FJ1" s="187"/>
      <c r="FK1" s="187"/>
      <c r="FL1" s="187"/>
      <c r="FM1" s="187"/>
      <c r="FN1" s="187"/>
      <c r="FO1" s="187"/>
      <c r="FP1" s="187"/>
      <c r="FQ1" s="187"/>
      <c r="FR1" s="187"/>
      <c r="FS1" s="187"/>
      <c r="FT1" s="187"/>
      <c r="FU1" s="187"/>
      <c r="FV1" s="187"/>
      <c r="FW1" s="187"/>
      <c r="FX1" s="187"/>
      <c r="FY1" s="187"/>
      <c r="FZ1" s="187"/>
      <c r="GA1" s="187"/>
      <c r="GB1" s="187"/>
      <c r="GC1" s="187"/>
      <c r="GD1" s="187"/>
      <c r="GE1" s="187"/>
      <c r="GF1" s="187"/>
      <c r="GG1" s="187"/>
      <c r="GH1" s="187"/>
      <c r="GI1" s="187"/>
      <c r="GJ1" s="187"/>
      <c r="GK1" s="187"/>
      <c r="GL1" s="187"/>
      <c r="GM1" s="187"/>
      <c r="GN1" s="187"/>
      <c r="GO1" s="187"/>
      <c r="GP1" s="187"/>
      <c r="GQ1" s="187"/>
      <c r="GR1" s="187"/>
      <c r="GS1" s="187"/>
      <c r="GT1" s="187"/>
      <c r="GU1" s="187"/>
      <c r="GV1" s="187"/>
      <c r="GW1" s="187"/>
      <c r="GX1" s="187"/>
      <c r="GY1" s="187"/>
      <c r="GZ1" s="187"/>
      <c r="HA1" s="187"/>
      <c r="HB1" s="187"/>
      <c r="HC1" s="187"/>
      <c r="HD1" s="187"/>
      <c r="HE1" s="187"/>
      <c r="HF1" s="187"/>
      <c r="HG1" s="187"/>
      <c r="HH1" s="187"/>
      <c r="HI1" s="187"/>
      <c r="HJ1" s="187"/>
      <c r="HK1" s="187"/>
      <c r="HL1" s="187"/>
      <c r="HM1" s="187"/>
      <c r="HN1" s="187"/>
      <c r="HO1" s="187"/>
      <c r="HP1" s="187"/>
      <c r="HQ1" s="187"/>
      <c r="HR1" s="187"/>
      <c r="HS1" s="187"/>
      <c r="HT1" s="187"/>
      <c r="HU1" s="187"/>
      <c r="HV1" s="187"/>
      <c r="HW1" s="187"/>
      <c r="HX1" s="187"/>
      <c r="HY1" s="187"/>
      <c r="HZ1" s="187"/>
      <c r="IA1" s="187"/>
      <c r="IB1" s="187"/>
      <c r="IC1" s="187"/>
      <c r="ID1" s="187"/>
      <c r="IE1" s="187"/>
      <c r="IF1" s="187"/>
      <c r="IG1" s="187"/>
      <c r="IH1" s="187"/>
      <c r="II1" s="187"/>
      <c r="IJ1" s="187"/>
      <c r="IK1" s="187"/>
      <c r="IL1" s="187"/>
      <c r="IM1" s="187"/>
      <c r="IN1" s="187"/>
      <c r="IO1" s="187"/>
      <c r="IP1" s="187"/>
      <c r="IQ1" s="187"/>
      <c r="IR1" s="187"/>
      <c r="IS1" s="187"/>
      <c r="IT1" s="187"/>
      <c r="IU1" s="187"/>
      <c r="IV1" s="187"/>
      <c r="IW1" s="187"/>
      <c r="IX1" s="187"/>
      <c r="IY1" s="187"/>
      <c r="IZ1" s="187"/>
      <c r="JA1" s="187"/>
      <c r="JB1" s="187"/>
      <c r="JC1" s="187"/>
      <c r="JD1" s="187"/>
      <c r="JE1" s="187"/>
      <c r="JF1" s="187"/>
      <c r="JG1" s="187"/>
      <c r="JH1" s="187"/>
      <c r="JI1" s="187"/>
      <c r="JJ1" s="187"/>
      <c r="JK1" s="187"/>
      <c r="JL1" s="187"/>
      <c r="JM1" s="187"/>
      <c r="JN1" s="187"/>
      <c r="JO1" s="187"/>
      <c r="JP1" s="187"/>
      <c r="JQ1" s="187"/>
      <c r="JR1" s="187"/>
      <c r="JS1" s="187"/>
      <c r="JT1" s="187"/>
      <c r="JU1" s="187"/>
      <c r="JV1" s="187"/>
      <c r="JW1" s="187"/>
      <c r="JX1" s="187"/>
      <c r="JY1" s="187"/>
      <c r="JZ1" s="187"/>
      <c r="KA1" s="187"/>
      <c r="KB1" s="187"/>
      <c r="KC1" s="187"/>
      <c r="KD1" s="187"/>
      <c r="KE1" s="187"/>
      <c r="KF1" s="187"/>
      <c r="KG1" s="187"/>
      <c r="KH1" s="187"/>
      <c r="KI1" s="187"/>
      <c r="KJ1" s="187"/>
      <c r="KK1" s="187"/>
      <c r="KL1" s="187"/>
      <c r="KM1" s="187"/>
      <c r="KN1" s="187"/>
      <c r="KO1" s="187"/>
      <c r="KP1" s="187"/>
      <c r="KQ1" s="187"/>
      <c r="KR1" s="187"/>
      <c r="KS1" s="187"/>
      <c r="KT1" s="187"/>
      <c r="KU1" s="187"/>
      <c r="KV1" s="187"/>
      <c r="KW1" s="187"/>
      <c r="KX1" s="187"/>
      <c r="KY1" s="187"/>
      <c r="KZ1" s="187"/>
      <c r="LA1" s="187"/>
      <c r="LB1" s="187"/>
      <c r="LC1" s="187"/>
      <c r="LD1" s="187"/>
      <c r="LE1" s="187"/>
      <c r="LF1" s="187"/>
      <c r="LG1" s="187"/>
      <c r="LH1" s="187"/>
      <c r="LI1" s="187"/>
      <c r="LJ1" s="187"/>
      <c r="LK1" s="187"/>
      <c r="LL1" s="187"/>
      <c r="LM1" s="187"/>
      <c r="LN1" s="187"/>
      <c r="LO1" s="187"/>
      <c r="LP1" s="187"/>
      <c r="LQ1" s="187"/>
      <c r="LR1" s="187"/>
      <c r="LS1" s="187"/>
      <c r="LT1" s="187"/>
      <c r="LU1" s="187"/>
      <c r="LV1" s="187"/>
      <c r="LW1" s="187"/>
      <c r="LX1" s="187"/>
      <c r="LY1" s="187"/>
      <c r="LZ1" s="187"/>
      <c r="MA1" s="187"/>
      <c r="MB1" s="187"/>
      <c r="MC1" s="187"/>
      <c r="MD1" s="187"/>
      <c r="ME1" s="187"/>
      <c r="MF1" s="187"/>
      <c r="MG1" s="187"/>
      <c r="MH1" s="187"/>
      <c r="MI1" s="187"/>
      <c r="MJ1" s="187"/>
      <c r="MK1" s="187"/>
      <c r="ML1" s="187"/>
      <c r="MM1" s="187"/>
      <c r="MN1" s="187"/>
      <c r="MO1" s="187"/>
      <c r="MP1" s="187"/>
      <c r="MQ1" s="187"/>
      <c r="MR1" s="187"/>
      <c r="MS1" s="187"/>
      <c r="MT1" s="187"/>
      <c r="MU1" s="187"/>
      <c r="MV1" s="187"/>
      <c r="MW1" s="187"/>
      <c r="MX1" s="187"/>
      <c r="MY1" s="187"/>
      <c r="MZ1" s="187"/>
      <c r="NA1" s="187"/>
      <c r="NB1" s="187"/>
      <c r="NC1" s="187"/>
      <c r="ND1" s="187"/>
      <c r="NE1" s="187"/>
      <c r="NF1" s="187"/>
      <c r="NG1" s="187"/>
      <c r="NH1" s="187"/>
      <c r="NI1" s="187"/>
      <c r="NJ1" s="187"/>
      <c r="NK1" s="187"/>
      <c r="NL1" s="187"/>
      <c r="NM1" s="187"/>
      <c r="NN1" s="187"/>
      <c r="NO1" s="187"/>
      <c r="NP1" s="187"/>
      <c r="NQ1" s="187"/>
      <c r="NR1" s="187"/>
      <c r="NS1" s="187"/>
      <c r="NT1" s="187"/>
      <c r="NU1" s="187"/>
      <c r="NV1" s="187"/>
      <c r="NW1" s="187"/>
      <c r="NX1" s="187"/>
      <c r="NY1" s="187"/>
      <c r="NZ1" s="187"/>
      <c r="OA1" s="187"/>
      <c r="OB1" s="187"/>
      <c r="OC1" s="187"/>
      <c r="OD1" s="187"/>
      <c r="OE1" s="187"/>
      <c r="OF1" s="187"/>
      <c r="OG1" s="187"/>
      <c r="OH1" s="187"/>
      <c r="OI1" s="187"/>
      <c r="OJ1" s="187"/>
      <c r="OK1" s="187"/>
      <c r="OL1" s="187"/>
      <c r="OM1" s="187"/>
      <c r="ON1" s="187"/>
      <c r="OO1" s="187"/>
      <c r="OP1" s="187"/>
      <c r="OQ1" s="187"/>
      <c r="OR1" s="187"/>
      <c r="OS1" s="187"/>
      <c r="OT1" s="187"/>
      <c r="OU1" s="187"/>
      <c r="OV1" s="187"/>
      <c r="OW1" s="187"/>
      <c r="OX1" s="187"/>
      <c r="OY1" s="187"/>
      <c r="OZ1" s="187"/>
      <c r="PA1" s="187"/>
      <c r="PB1" s="187"/>
      <c r="PC1" s="187"/>
      <c r="PD1" s="187"/>
      <c r="PE1" s="187"/>
      <c r="PF1" s="187"/>
      <c r="PG1" s="187"/>
      <c r="PH1" s="187"/>
      <c r="PI1" s="187"/>
      <c r="PJ1" s="187"/>
      <c r="PK1" s="187"/>
      <c r="PL1" s="187"/>
      <c r="PM1" s="187"/>
      <c r="PN1" s="187"/>
      <c r="PO1" s="187"/>
      <c r="PP1" s="187"/>
      <c r="PQ1" s="187"/>
      <c r="PR1" s="187"/>
      <c r="PS1" s="187"/>
      <c r="PT1" s="187"/>
      <c r="PU1" s="187"/>
      <c r="PV1" s="187"/>
      <c r="PW1" s="187"/>
      <c r="PX1" s="187"/>
      <c r="PY1" s="187"/>
      <c r="PZ1" s="187"/>
      <c r="QA1" s="187"/>
      <c r="QB1" s="187"/>
      <c r="QC1" s="187"/>
      <c r="QD1" s="187"/>
      <c r="QE1" s="187"/>
      <c r="QF1" s="187"/>
      <c r="QG1" s="187"/>
      <c r="QH1" s="187"/>
      <c r="QI1" s="187"/>
      <c r="QJ1" s="187"/>
      <c r="QK1" s="187"/>
      <c r="QL1" s="187"/>
      <c r="QM1" s="187"/>
      <c r="QN1" s="187"/>
      <c r="QO1" s="187"/>
      <c r="QP1" s="187"/>
      <c r="QQ1" s="187"/>
      <c r="QR1" s="187"/>
      <c r="QS1" s="187"/>
      <c r="QT1" s="187"/>
      <c r="QU1" s="187"/>
      <c r="QV1" s="187"/>
      <c r="QW1" s="187"/>
      <c r="QX1" s="187"/>
      <c r="QY1" s="187"/>
      <c r="QZ1" s="187"/>
      <c r="RA1" s="187"/>
      <c r="RB1" s="187"/>
      <c r="RC1" s="187"/>
      <c r="RD1" s="187"/>
      <c r="RE1" s="187"/>
      <c r="RF1" s="187"/>
      <c r="RG1" s="187"/>
      <c r="RH1" s="187"/>
      <c r="RI1" s="187"/>
      <c r="RJ1" s="187"/>
      <c r="RK1" s="187"/>
      <c r="RL1" s="187"/>
      <c r="RM1" s="187"/>
      <c r="RN1" s="187"/>
      <c r="RO1" s="187"/>
      <c r="RP1" s="187"/>
      <c r="RQ1" s="187"/>
      <c r="RR1" s="187"/>
      <c r="RS1" s="187"/>
      <c r="RT1" s="187"/>
      <c r="RU1" s="187"/>
      <c r="RV1" s="187"/>
      <c r="RW1" s="187"/>
      <c r="RX1" s="187"/>
      <c r="RY1" s="187"/>
      <c r="RZ1" s="187"/>
      <c r="SA1" s="187"/>
      <c r="SB1" s="187"/>
      <c r="SC1" s="187"/>
      <c r="SD1" s="187"/>
      <c r="SE1" s="187"/>
      <c r="SF1" s="187"/>
      <c r="SG1" s="187"/>
      <c r="SH1" s="187"/>
      <c r="SI1" s="187"/>
      <c r="SJ1" s="187"/>
      <c r="SK1" s="187"/>
      <c r="SL1" s="187"/>
      <c r="SM1" s="187"/>
      <c r="SN1" s="187"/>
      <c r="SO1" s="187"/>
      <c r="SP1" s="187"/>
      <c r="SQ1" s="187"/>
      <c r="SR1" s="187"/>
      <c r="SS1" s="187"/>
      <c r="ST1" s="187"/>
      <c r="SU1" s="187"/>
      <c r="SV1" s="187"/>
      <c r="SW1" s="187"/>
      <c r="SX1" s="187"/>
      <c r="SY1" s="187"/>
      <c r="SZ1" s="187"/>
      <c r="TA1" s="187"/>
      <c r="TB1" s="187"/>
      <c r="TC1" s="187"/>
      <c r="TD1" s="187"/>
      <c r="TE1" s="187"/>
      <c r="TF1" s="187"/>
      <c r="TG1" s="187"/>
      <c r="TH1" s="187"/>
      <c r="TI1" s="187"/>
      <c r="TJ1" s="187"/>
      <c r="TK1" s="187"/>
      <c r="TL1" s="187"/>
      <c r="TM1" s="187"/>
      <c r="TN1" s="187"/>
      <c r="TO1" s="187"/>
      <c r="TP1" s="187"/>
      <c r="TQ1" s="187"/>
      <c r="TR1" s="187"/>
      <c r="TS1" s="187"/>
      <c r="TT1" s="187"/>
      <c r="TU1" s="187"/>
      <c r="TV1" s="187"/>
      <c r="TW1" s="187"/>
      <c r="TX1" s="187"/>
      <c r="TY1" s="187"/>
      <c r="TZ1" s="187"/>
      <c r="UA1" s="187"/>
      <c r="UB1" s="187"/>
      <c r="UC1" s="187"/>
      <c r="UD1" s="187"/>
      <c r="UE1" s="187"/>
      <c r="UF1" s="187"/>
      <c r="UG1" s="187"/>
      <c r="UH1" s="187"/>
      <c r="UI1" s="187"/>
      <c r="UJ1" s="187"/>
      <c r="UK1" s="187"/>
      <c r="UL1" s="187"/>
      <c r="UM1" s="187"/>
      <c r="UN1" s="187"/>
      <c r="UO1" s="187"/>
      <c r="UP1" s="187"/>
      <c r="UQ1" s="187"/>
      <c r="UR1" s="187"/>
      <c r="US1" s="187"/>
      <c r="UT1" s="187"/>
      <c r="UU1" s="187"/>
      <c r="UV1" s="187"/>
      <c r="UW1" s="187"/>
      <c r="UX1" s="187"/>
      <c r="UY1" s="187"/>
      <c r="UZ1" s="187"/>
      <c r="VA1" s="187"/>
      <c r="VB1" s="187"/>
      <c r="VC1" s="187"/>
      <c r="VD1" s="187"/>
      <c r="VE1" s="187"/>
      <c r="VF1" s="187"/>
      <c r="VG1" s="187"/>
      <c r="VH1" s="187"/>
      <c r="VI1" s="187"/>
      <c r="VJ1" s="187"/>
      <c r="VK1" s="187"/>
      <c r="VL1" s="187"/>
      <c r="VM1" s="187"/>
      <c r="VN1" s="187"/>
      <c r="VO1" s="187"/>
      <c r="VP1" s="187"/>
      <c r="VQ1" s="187"/>
      <c r="VR1" s="187"/>
      <c r="VS1" s="187"/>
      <c r="VT1" s="187"/>
      <c r="VU1" s="187"/>
      <c r="VV1" s="187"/>
      <c r="VW1" s="187"/>
      <c r="VX1" s="187"/>
      <c r="VY1" s="187"/>
      <c r="VZ1" s="187"/>
      <c r="WA1" s="187"/>
      <c r="WB1" s="187"/>
      <c r="WC1" s="187"/>
      <c r="WD1" s="187"/>
      <c r="WE1" s="187"/>
      <c r="WF1" s="187"/>
      <c r="WG1" s="187"/>
      <c r="WH1" s="187"/>
      <c r="WI1" s="187"/>
      <c r="WJ1" s="187"/>
      <c r="WK1" s="187"/>
      <c r="WL1" s="187"/>
      <c r="WM1" s="187"/>
      <c r="WN1" s="187"/>
      <c r="WO1" s="187"/>
      <c r="WP1" s="187"/>
      <c r="WQ1" s="187"/>
      <c r="WR1" s="187"/>
      <c r="WS1" s="187"/>
      <c r="WT1" s="187"/>
      <c r="WU1" s="187"/>
      <c r="WV1" s="187"/>
      <c r="WW1" s="187"/>
      <c r="WX1" s="187"/>
      <c r="WY1" s="187"/>
      <c r="WZ1" s="187"/>
      <c r="XA1" s="187"/>
      <c r="XB1" s="187"/>
      <c r="XC1" s="187"/>
      <c r="XD1" s="187"/>
      <c r="XE1" s="187"/>
      <c r="XF1" s="187"/>
      <c r="XG1" s="187"/>
      <c r="XH1" s="187"/>
      <c r="XI1" s="187"/>
      <c r="XJ1" s="187"/>
      <c r="XK1" s="187"/>
      <c r="XL1" s="187"/>
      <c r="XM1" s="187"/>
      <c r="XN1" s="187"/>
      <c r="XO1" s="187"/>
      <c r="XP1" s="187"/>
      <c r="XQ1" s="187"/>
      <c r="XR1" s="187"/>
      <c r="XS1" s="187"/>
      <c r="XT1" s="187"/>
      <c r="XU1" s="187"/>
      <c r="XV1" s="187"/>
      <c r="XW1" s="187"/>
      <c r="XX1" s="187"/>
      <c r="XY1" s="187"/>
      <c r="XZ1" s="187"/>
      <c r="YA1" s="187"/>
      <c r="YB1" s="187"/>
      <c r="YC1" s="187"/>
      <c r="YD1" s="187"/>
      <c r="YE1" s="187"/>
      <c r="YF1" s="187"/>
      <c r="YG1" s="187"/>
      <c r="YH1" s="187"/>
      <c r="YI1" s="187"/>
      <c r="YJ1" s="187"/>
      <c r="YK1" s="187"/>
      <c r="YL1" s="187"/>
      <c r="YM1" s="187"/>
      <c r="YN1" s="187"/>
      <c r="YO1" s="187"/>
      <c r="YP1" s="187"/>
      <c r="YQ1" s="187"/>
      <c r="YR1" s="187"/>
      <c r="YS1" s="187"/>
      <c r="YT1" s="187"/>
      <c r="YU1" s="187"/>
      <c r="YV1" s="187"/>
      <c r="YW1" s="187"/>
      <c r="YX1" s="187"/>
      <c r="YY1" s="187"/>
      <c r="YZ1" s="187"/>
      <c r="ZA1" s="187"/>
      <c r="ZB1" s="187"/>
      <c r="ZC1" s="187"/>
      <c r="ZD1" s="187"/>
      <c r="ZE1" s="187"/>
      <c r="ZF1" s="187"/>
      <c r="ZG1" s="187"/>
      <c r="ZH1" s="187"/>
      <c r="ZI1" s="187"/>
      <c r="ZJ1" s="187"/>
      <c r="ZK1" s="187"/>
      <c r="ZL1" s="187"/>
      <c r="ZM1" s="187"/>
      <c r="ZN1" s="187"/>
      <c r="ZO1" s="187"/>
      <c r="ZP1" s="187"/>
      <c r="ZQ1" s="187"/>
      <c r="ZR1" s="187"/>
      <c r="ZS1" s="187"/>
      <c r="ZT1" s="187"/>
      <c r="ZU1" s="187"/>
      <c r="ZV1" s="187"/>
      <c r="ZW1" s="187"/>
      <c r="ZX1" s="187"/>
      <c r="ZY1" s="187"/>
      <c r="ZZ1" s="187"/>
      <c r="AAA1" s="187"/>
      <c r="AAB1" s="187"/>
      <c r="AAC1" s="187"/>
      <c r="AAD1" s="187"/>
      <c r="AAE1" s="187"/>
      <c r="AAF1" s="187"/>
      <c r="AAG1" s="187"/>
      <c r="AAH1" s="187"/>
      <c r="AAI1" s="187"/>
      <c r="AAJ1" s="187"/>
      <c r="AAK1" s="187"/>
      <c r="AAL1" s="187"/>
      <c r="AAM1" s="187"/>
      <c r="AAN1" s="187"/>
      <c r="AAO1" s="187"/>
      <c r="AAP1" s="187"/>
      <c r="AAQ1" s="187"/>
      <c r="AAR1" s="187"/>
      <c r="AAS1" s="187"/>
      <c r="AAT1" s="187"/>
      <c r="AAU1" s="187"/>
      <c r="AAV1" s="187"/>
      <c r="AAW1" s="187"/>
      <c r="AAX1" s="187"/>
      <c r="AAY1" s="187"/>
      <c r="AAZ1" s="187"/>
      <c r="ABA1" s="187"/>
      <c r="ABB1" s="187"/>
      <c r="ABC1" s="187"/>
      <c r="ABD1" s="187"/>
      <c r="ABE1" s="187"/>
      <c r="ABF1" s="187"/>
      <c r="ABG1" s="187"/>
      <c r="ABH1" s="187"/>
      <c r="ABI1" s="187"/>
      <c r="ABJ1" s="187"/>
      <c r="ABK1" s="187"/>
      <c r="ABL1" s="187"/>
      <c r="ABM1" s="187"/>
      <c r="ABN1" s="187"/>
      <c r="ABO1" s="187"/>
      <c r="ABP1" s="187"/>
      <c r="ABQ1" s="187"/>
      <c r="ABR1" s="187"/>
      <c r="ABS1" s="187"/>
      <c r="ABT1" s="187"/>
      <c r="ABU1" s="187"/>
      <c r="ABV1" s="187"/>
      <c r="ABW1" s="187"/>
      <c r="ABX1" s="187"/>
      <c r="ABY1" s="187"/>
      <c r="ABZ1" s="187"/>
      <c r="ACA1" s="187"/>
      <c r="ACB1" s="187"/>
      <c r="ACC1" s="187"/>
      <c r="ACD1" s="187"/>
      <c r="ACE1" s="187"/>
      <c r="ACF1" s="187"/>
      <c r="ACG1" s="187"/>
      <c r="ACH1" s="187"/>
      <c r="ACI1" s="187"/>
      <c r="ACJ1" s="187"/>
      <c r="ACK1" s="187"/>
      <c r="ACL1" s="187"/>
      <c r="ACM1" s="187"/>
      <c r="ACN1" s="187"/>
      <c r="ACO1" s="187"/>
      <c r="ACP1" s="187"/>
      <c r="ACQ1" s="187"/>
      <c r="ACR1" s="187"/>
      <c r="ACS1" s="187"/>
      <c r="ACT1" s="187"/>
      <c r="ACU1" s="187"/>
      <c r="ACV1" s="187"/>
      <c r="ACW1" s="187"/>
      <c r="ACX1" s="187"/>
      <c r="ACY1" s="187"/>
      <c r="ACZ1" s="187"/>
      <c r="ADA1" s="187"/>
      <c r="ADB1" s="187"/>
      <c r="ADC1" s="187"/>
      <c r="ADD1" s="187"/>
      <c r="ADE1" s="187"/>
      <c r="ADF1" s="187"/>
      <c r="ADG1" s="187"/>
      <c r="ADH1" s="187"/>
      <c r="ADI1" s="187"/>
      <c r="ADJ1" s="187"/>
      <c r="ADK1" s="187"/>
      <c r="ADL1" s="187"/>
      <c r="ADM1" s="187"/>
      <c r="ADN1" s="187"/>
      <c r="ADO1" s="187"/>
      <c r="ADP1" s="187"/>
      <c r="ADQ1" s="187"/>
      <c r="ADR1" s="187"/>
      <c r="ADS1" s="187"/>
      <c r="ADT1" s="187"/>
      <c r="ADU1" s="187"/>
      <c r="ADV1" s="187"/>
      <c r="ADW1" s="187"/>
      <c r="ADX1" s="187"/>
      <c r="ADY1" s="187"/>
      <c r="ADZ1" s="187"/>
      <c r="AEA1" s="187"/>
      <c r="AEB1" s="187"/>
      <c r="AEC1" s="187"/>
      <c r="AED1" s="187"/>
      <c r="AEE1" s="187"/>
      <c r="AEF1" s="187"/>
      <c r="AEG1" s="187"/>
      <c r="AEH1" s="187"/>
      <c r="AEI1" s="187"/>
      <c r="AEJ1" s="187"/>
      <c r="AEK1" s="187"/>
      <c r="AEL1" s="187"/>
      <c r="AEM1" s="187"/>
      <c r="AEN1" s="187"/>
      <c r="AEO1" s="187"/>
      <c r="AEP1" s="187"/>
      <c r="AEQ1" s="187"/>
      <c r="AER1" s="187"/>
      <c r="AES1" s="187"/>
      <c r="AET1" s="187"/>
      <c r="AEU1" s="187"/>
      <c r="AEV1" s="187"/>
      <c r="AEW1" s="187"/>
      <c r="AEX1" s="187"/>
      <c r="AEY1" s="187"/>
      <c r="AEZ1" s="187"/>
      <c r="AFA1" s="187"/>
      <c r="AFB1" s="187"/>
      <c r="AFC1" s="187"/>
      <c r="AFD1" s="187"/>
      <c r="AFE1" s="187"/>
      <c r="AFF1" s="187"/>
      <c r="AFG1" s="187"/>
      <c r="AFH1" s="187"/>
      <c r="AFI1" s="187"/>
      <c r="AFJ1" s="187"/>
      <c r="AFK1" s="187"/>
      <c r="AFL1" s="187"/>
      <c r="AFM1" s="187"/>
      <c r="AFN1" s="187"/>
      <c r="AFO1" s="187"/>
      <c r="AFP1" s="187"/>
      <c r="AFQ1" s="187"/>
      <c r="AFR1" s="187"/>
      <c r="AFS1" s="187"/>
      <c r="AFT1" s="187"/>
      <c r="AFU1" s="187"/>
      <c r="AFV1" s="187"/>
      <c r="AFW1" s="187"/>
      <c r="AFX1" s="187"/>
      <c r="AFY1" s="187"/>
      <c r="AFZ1" s="187"/>
      <c r="AGA1" s="187"/>
      <c r="AGB1" s="187"/>
      <c r="AGC1" s="187"/>
      <c r="AGD1" s="187"/>
      <c r="AGE1" s="187"/>
      <c r="AGF1" s="187"/>
      <c r="AGG1" s="187"/>
      <c r="AGH1" s="187"/>
      <c r="AGI1" s="187"/>
      <c r="AGJ1" s="187"/>
      <c r="AGK1" s="187"/>
      <c r="AGL1" s="187"/>
      <c r="AGM1" s="187"/>
      <c r="AGN1" s="187"/>
      <c r="AGO1" s="187"/>
      <c r="AGP1" s="187"/>
      <c r="AGQ1" s="187"/>
      <c r="AGR1" s="187"/>
      <c r="AGS1" s="187"/>
      <c r="AGT1" s="187"/>
      <c r="AGU1" s="187"/>
      <c r="AGV1" s="187"/>
      <c r="AGW1" s="187"/>
      <c r="AGX1" s="187"/>
      <c r="AGY1" s="187"/>
      <c r="AGZ1" s="187"/>
      <c r="AHA1" s="187"/>
      <c r="AHB1" s="187"/>
      <c r="AHC1" s="187"/>
      <c r="AHD1" s="187"/>
      <c r="AHE1" s="187"/>
      <c r="AHF1" s="187"/>
      <c r="AHG1" s="187"/>
      <c r="AHH1" s="187"/>
      <c r="AHI1" s="187"/>
      <c r="AHJ1" s="187"/>
      <c r="AHK1" s="187"/>
      <c r="AHL1" s="187"/>
      <c r="AHM1" s="187"/>
      <c r="AHN1" s="187"/>
      <c r="AHO1" s="187"/>
      <c r="AHP1" s="187"/>
      <c r="AHQ1" s="187"/>
      <c r="AHR1" s="187"/>
      <c r="AHS1" s="187"/>
      <c r="AHT1" s="187"/>
      <c r="AHU1" s="187"/>
      <c r="AHV1" s="187"/>
      <c r="AHW1" s="187"/>
      <c r="AHX1" s="187"/>
      <c r="AHY1" s="187"/>
      <c r="AHZ1" s="187"/>
      <c r="AIA1" s="187"/>
      <c r="AIB1" s="187"/>
      <c r="AIC1" s="187"/>
      <c r="AID1" s="187"/>
      <c r="AIE1" s="187"/>
      <c r="AIF1" s="187"/>
      <c r="AIG1" s="187"/>
      <c r="AIH1" s="187"/>
      <c r="AII1" s="187"/>
      <c r="AIJ1" s="187"/>
      <c r="AIK1" s="187"/>
      <c r="AIL1" s="187"/>
      <c r="AIM1" s="187"/>
      <c r="AIN1" s="187"/>
      <c r="AIO1" s="187"/>
      <c r="AIP1" s="187"/>
      <c r="AIQ1" s="187"/>
      <c r="AIR1" s="187"/>
      <c r="AIS1" s="187"/>
      <c r="AIT1" s="187"/>
      <c r="AIU1" s="187"/>
      <c r="AIV1" s="187"/>
      <c r="AIW1" s="187"/>
      <c r="AIX1" s="187"/>
      <c r="AIY1" s="187"/>
      <c r="AIZ1" s="187"/>
      <c r="AJA1" s="187"/>
      <c r="AJB1" s="187"/>
      <c r="AJC1" s="187"/>
      <c r="AJD1" s="187"/>
      <c r="AJE1" s="187"/>
      <c r="AJF1" s="187"/>
      <c r="AJG1" s="187"/>
      <c r="AJH1" s="187"/>
      <c r="AJI1" s="187"/>
      <c r="AJJ1" s="187"/>
      <c r="AJK1" s="187"/>
      <c r="AJL1" s="187"/>
      <c r="AJM1" s="187"/>
      <c r="AJN1" s="187"/>
      <c r="AJO1" s="187"/>
      <c r="AJP1" s="187"/>
      <c r="AJQ1" s="187"/>
      <c r="AJR1" s="187"/>
      <c r="AJS1" s="187"/>
      <c r="AJT1" s="187"/>
      <c r="AJU1" s="187"/>
      <c r="AJV1" s="187"/>
      <c r="AJW1" s="187"/>
      <c r="AJX1" s="187"/>
      <c r="AJY1" s="187"/>
      <c r="AJZ1" s="187"/>
      <c r="AKA1" s="187"/>
      <c r="AKB1" s="187"/>
      <c r="AKC1" s="187"/>
      <c r="AKD1" s="187"/>
      <c r="AKE1" s="187"/>
      <c r="AKF1" s="187"/>
      <c r="AKG1" s="187"/>
      <c r="AKH1" s="187"/>
      <c r="AKI1" s="187"/>
      <c r="AKJ1" s="187"/>
      <c r="AKK1" s="187"/>
      <c r="AKL1" s="187"/>
      <c r="AKM1" s="187"/>
      <c r="AKN1" s="187"/>
      <c r="AKO1" s="187"/>
      <c r="AKP1" s="187"/>
      <c r="AKQ1" s="187"/>
      <c r="AKR1" s="187"/>
      <c r="AKS1" s="187"/>
      <c r="AKT1" s="187"/>
      <c r="AKU1" s="187"/>
      <c r="AKV1" s="187"/>
      <c r="AKW1" s="187"/>
      <c r="AKX1" s="187"/>
      <c r="AKY1" s="187"/>
      <c r="AKZ1" s="187"/>
      <c r="ALA1" s="187"/>
      <c r="ALB1" s="187"/>
      <c r="ALC1" s="187"/>
      <c r="ALD1" s="187"/>
      <c r="ALE1" s="187"/>
      <c r="ALF1" s="187"/>
      <c r="ALG1" s="187"/>
      <c r="ALH1" s="187"/>
      <c r="ALI1" s="187"/>
      <c r="ALJ1" s="187"/>
      <c r="ALK1" s="187"/>
      <c r="ALL1" s="187"/>
      <c r="ALM1" s="187"/>
      <c r="ALN1" s="187"/>
      <c r="ALO1" s="187"/>
      <c r="ALP1" s="187"/>
      <c r="ALQ1" s="187"/>
      <c r="ALR1" s="187"/>
      <c r="ALS1" s="187"/>
      <c r="ALT1" s="187"/>
      <c r="ALU1" s="187"/>
      <c r="ALV1" s="187"/>
      <c r="ALW1" s="187"/>
      <c r="ALX1" s="187"/>
      <c r="ALY1" s="187"/>
      <c r="ALZ1" s="187"/>
      <c r="AMA1" s="187"/>
      <c r="AMB1" s="187"/>
      <c r="AMC1" s="187"/>
      <c r="AMD1" s="187"/>
      <c r="AME1" s="187"/>
      <c r="AMF1" s="187"/>
      <c r="AMG1" s="187"/>
      <c r="AMH1" s="187"/>
      <c r="AMI1" s="187"/>
      <c r="AMJ1" s="187"/>
      <c r="AMK1" s="187"/>
      <c r="AML1" s="187"/>
      <c r="AMM1" s="187"/>
      <c r="AMN1" s="187"/>
      <c r="AMO1" s="187"/>
      <c r="AMP1" s="187"/>
      <c r="AMQ1" s="187"/>
      <c r="AMR1" s="187"/>
      <c r="AMS1" s="187"/>
      <c r="AMT1" s="187"/>
      <c r="AMU1" s="187"/>
      <c r="AMV1" s="187"/>
      <c r="AMW1" s="187"/>
      <c r="AMX1" s="187"/>
      <c r="AMY1" s="187"/>
      <c r="AMZ1" s="187"/>
      <c r="ANA1" s="187"/>
      <c r="ANB1" s="187"/>
      <c r="ANC1" s="187"/>
      <c r="AND1" s="187"/>
      <c r="ANE1" s="187"/>
      <c r="ANF1" s="187"/>
      <c r="ANG1" s="187"/>
      <c r="ANH1" s="187"/>
      <c r="ANI1" s="187"/>
      <c r="ANJ1" s="187"/>
      <c r="ANK1" s="187"/>
      <c r="ANL1" s="187"/>
      <c r="ANM1" s="187"/>
      <c r="ANN1" s="187"/>
      <c r="ANO1" s="187"/>
      <c r="ANP1" s="187"/>
      <c r="ANQ1" s="187"/>
      <c r="ANR1" s="187"/>
      <c r="ANS1" s="187"/>
      <c r="ANT1" s="187"/>
      <c r="ANU1" s="187"/>
      <c r="ANV1" s="187"/>
      <c r="ANW1" s="187"/>
      <c r="ANX1" s="187"/>
      <c r="ANY1" s="187"/>
      <c r="ANZ1" s="187"/>
      <c r="AOA1" s="187"/>
      <c r="AOB1" s="187"/>
      <c r="AOC1" s="187"/>
      <c r="AOD1" s="187"/>
      <c r="AOE1" s="187"/>
      <c r="AOF1" s="187"/>
      <c r="AOG1" s="187"/>
      <c r="AOH1" s="187"/>
      <c r="AOI1" s="187"/>
      <c r="AOJ1" s="187"/>
      <c r="AOK1" s="187"/>
      <c r="AOL1" s="187"/>
      <c r="AOM1" s="187"/>
      <c r="AON1" s="187"/>
      <c r="AOO1" s="187"/>
      <c r="AOP1" s="187"/>
      <c r="AOQ1" s="187"/>
      <c r="AOR1" s="187"/>
      <c r="AOS1" s="187"/>
      <c r="AOT1" s="187"/>
      <c r="AOU1" s="187"/>
      <c r="AOV1" s="187"/>
      <c r="AOW1" s="187"/>
      <c r="AOX1" s="187"/>
      <c r="AOY1" s="187"/>
      <c r="AOZ1" s="187"/>
      <c r="APA1" s="187"/>
      <c r="APB1" s="187"/>
      <c r="APC1" s="187"/>
      <c r="APD1" s="187"/>
      <c r="APE1" s="187"/>
      <c r="APF1" s="187"/>
      <c r="APG1" s="187"/>
      <c r="APH1" s="187"/>
      <c r="API1" s="187"/>
      <c r="APJ1" s="187"/>
    </row>
    <row r="2" spans="1:1102" s="200" customFormat="1" ht="53.4" thickBot="1" x14ac:dyDescent="0.35">
      <c r="A2" s="189" t="s">
        <v>549</v>
      </c>
      <c r="B2" s="190" t="s">
        <v>550</v>
      </c>
      <c r="C2" s="125" t="s">
        <v>9</v>
      </c>
      <c r="D2" s="191" t="s">
        <v>10</v>
      </c>
      <c r="E2" s="147" t="s">
        <v>23</v>
      </c>
      <c r="F2" s="147" t="s">
        <v>553</v>
      </c>
      <c r="G2" s="192">
        <v>45670</v>
      </c>
      <c r="H2" s="147" t="s">
        <v>554</v>
      </c>
      <c r="I2" s="192">
        <v>45699</v>
      </c>
      <c r="J2" s="193">
        <v>45699</v>
      </c>
      <c r="K2" s="194">
        <v>317014.15999999997</v>
      </c>
      <c r="L2" s="195">
        <v>66572.97</v>
      </c>
      <c r="M2" s="49">
        <f>IF(K2=0," ",K2+L2)</f>
        <v>383587.13</v>
      </c>
      <c r="N2" s="196"/>
      <c r="O2" s="197">
        <v>301163.45</v>
      </c>
      <c r="P2" s="197">
        <v>63244.32</v>
      </c>
      <c r="Q2" s="50">
        <f t="shared" ref="Q2:Q35" si="0">IF(O2=0," ",O2+P2)</f>
        <v>364407.77</v>
      </c>
      <c r="R2" s="198"/>
      <c r="S2" s="51">
        <f t="shared" ref="S2:S33" si="1">IF(Q2=0," ",(1-(Q2/M2)))</f>
        <v>5.0000009124393729E-2</v>
      </c>
      <c r="T2" s="51">
        <f t="shared" ref="T2:T33" si="2">IF(Q2=" "," ",(Q2/(SUM($Q$2:$Q$72))))</f>
        <v>3.1751686673710644E-2</v>
      </c>
      <c r="U2" s="192">
        <v>45735</v>
      </c>
      <c r="V2" s="192">
        <v>45756</v>
      </c>
      <c r="W2" s="192">
        <v>45770</v>
      </c>
      <c r="X2" s="145" t="s">
        <v>556</v>
      </c>
      <c r="Y2" s="192">
        <v>45880</v>
      </c>
      <c r="Z2" s="52">
        <v>1</v>
      </c>
      <c r="AA2" s="199" t="s">
        <v>558</v>
      </c>
      <c r="AB2" s="147" t="s">
        <v>560</v>
      </c>
      <c r="AC2" s="147" t="s">
        <v>562</v>
      </c>
      <c r="AD2" s="147" t="s">
        <v>335</v>
      </c>
      <c r="AE2" s="147" t="s">
        <v>563</v>
      </c>
      <c r="AF2" s="52">
        <f t="shared" ref="AF2:AF33" si="3">IF(Y2=0," ",(Y2-G2))</f>
        <v>210</v>
      </c>
      <c r="AG2" s="52">
        <f t="shared" ref="AG2:AG33" si="4">IF(V2=0,0,(V2-U2))</f>
        <v>21</v>
      </c>
      <c r="AH2" s="52">
        <f t="shared" ref="AH2:AH35" si="5">IF(V2=0,W2-U2,W2-V2)</f>
        <v>14</v>
      </c>
      <c r="AI2" s="52">
        <f t="shared" ref="AI2:AI35" si="6">AG2+AH2</f>
        <v>35</v>
      </c>
      <c r="AK2" s="201"/>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c r="HA2" s="202"/>
      <c r="HB2" s="202"/>
      <c r="HC2" s="202"/>
      <c r="HD2" s="202"/>
      <c r="HE2" s="202"/>
      <c r="HF2" s="202"/>
      <c r="HG2" s="202"/>
      <c r="HH2" s="202"/>
      <c r="HI2" s="202"/>
      <c r="HJ2" s="202"/>
      <c r="HK2" s="202"/>
      <c r="HL2" s="202"/>
      <c r="HM2" s="202"/>
      <c r="HN2" s="202"/>
      <c r="HO2" s="202"/>
      <c r="HP2" s="202"/>
      <c r="HQ2" s="202"/>
      <c r="HR2" s="202"/>
      <c r="HS2" s="202"/>
      <c r="HT2" s="202"/>
      <c r="HU2" s="202"/>
      <c r="HV2" s="202"/>
      <c r="HW2" s="202"/>
      <c r="HX2" s="202"/>
      <c r="HY2" s="202"/>
      <c r="HZ2" s="202"/>
      <c r="IA2" s="202"/>
      <c r="IB2" s="202"/>
      <c r="IC2" s="202"/>
      <c r="ID2" s="202"/>
      <c r="IE2" s="202"/>
      <c r="IF2" s="202"/>
      <c r="IG2" s="202"/>
      <c r="IH2" s="202"/>
      <c r="II2" s="202"/>
      <c r="IJ2" s="202"/>
      <c r="IK2" s="202"/>
      <c r="IL2" s="202"/>
      <c r="IM2" s="202"/>
      <c r="IN2" s="202"/>
      <c r="IO2" s="202"/>
      <c r="IP2" s="202"/>
      <c r="IQ2" s="202"/>
      <c r="IR2" s="202"/>
      <c r="IS2" s="202"/>
      <c r="IT2" s="202"/>
      <c r="IU2" s="202"/>
      <c r="IV2" s="202"/>
      <c r="IW2" s="202"/>
      <c r="IX2" s="202"/>
      <c r="IY2" s="202"/>
      <c r="IZ2" s="202"/>
      <c r="JA2" s="202"/>
      <c r="JB2" s="202"/>
      <c r="JC2" s="202"/>
      <c r="JD2" s="202"/>
      <c r="JE2" s="202"/>
      <c r="JF2" s="202"/>
      <c r="JG2" s="202"/>
      <c r="JH2" s="202"/>
      <c r="JI2" s="202"/>
      <c r="JJ2" s="202"/>
      <c r="JK2" s="202"/>
      <c r="JL2" s="202"/>
      <c r="JM2" s="202"/>
      <c r="JN2" s="202"/>
      <c r="JO2" s="202"/>
      <c r="JP2" s="202"/>
      <c r="JQ2" s="202"/>
      <c r="JR2" s="202"/>
      <c r="JS2" s="202"/>
      <c r="JT2" s="202"/>
      <c r="JU2" s="202"/>
      <c r="JV2" s="202"/>
      <c r="JW2" s="202"/>
      <c r="JX2" s="202"/>
      <c r="JY2" s="202"/>
      <c r="JZ2" s="202"/>
      <c r="KA2" s="202"/>
      <c r="KB2" s="202"/>
      <c r="KC2" s="202"/>
      <c r="KD2" s="202"/>
      <c r="KE2" s="202"/>
      <c r="KF2" s="202"/>
      <c r="KG2" s="202"/>
      <c r="KH2" s="202"/>
      <c r="KI2" s="202"/>
      <c r="KJ2" s="202"/>
      <c r="KK2" s="202"/>
      <c r="KL2" s="202"/>
      <c r="KM2" s="202"/>
      <c r="KN2" s="202"/>
      <c r="KO2" s="202"/>
      <c r="KP2" s="202"/>
      <c r="KQ2" s="202"/>
      <c r="KR2" s="202"/>
      <c r="KS2" s="202"/>
      <c r="KT2" s="202"/>
      <c r="KU2" s="202"/>
      <c r="KV2" s="202"/>
      <c r="KW2" s="202"/>
      <c r="KX2" s="202"/>
      <c r="KY2" s="202"/>
      <c r="KZ2" s="202"/>
      <c r="LA2" s="202"/>
      <c r="LB2" s="202"/>
      <c r="LC2" s="202"/>
      <c r="LD2" s="202"/>
      <c r="LE2" s="202"/>
      <c r="LF2" s="202"/>
      <c r="LG2" s="202"/>
      <c r="LH2" s="202"/>
      <c r="LI2" s="202"/>
      <c r="LJ2" s="202"/>
      <c r="LK2" s="202"/>
      <c r="LL2" s="202"/>
      <c r="LM2" s="202"/>
      <c r="LN2" s="202"/>
      <c r="LO2" s="202"/>
      <c r="LP2" s="202"/>
      <c r="LQ2" s="202"/>
      <c r="LR2" s="202"/>
      <c r="LS2" s="202"/>
      <c r="LT2" s="202"/>
      <c r="LU2" s="202"/>
      <c r="LV2" s="202"/>
      <c r="LW2" s="202"/>
      <c r="LX2" s="202"/>
      <c r="LY2" s="202"/>
      <c r="LZ2" s="202"/>
      <c r="MA2" s="202"/>
      <c r="MB2" s="202"/>
      <c r="MC2" s="202"/>
      <c r="MD2" s="202"/>
      <c r="ME2" s="202"/>
      <c r="MF2" s="202"/>
      <c r="MG2" s="202"/>
      <c r="MH2" s="202"/>
      <c r="MI2" s="202"/>
      <c r="MJ2" s="202"/>
      <c r="MK2" s="202"/>
      <c r="ML2" s="202"/>
      <c r="MM2" s="202"/>
      <c r="MN2" s="202"/>
      <c r="MO2" s="202"/>
      <c r="MP2" s="202"/>
      <c r="MQ2" s="202"/>
      <c r="MR2" s="202"/>
      <c r="MS2" s="202"/>
      <c r="MT2" s="202"/>
      <c r="MU2" s="202"/>
      <c r="MV2" s="202"/>
      <c r="MW2" s="202"/>
      <c r="MX2" s="202"/>
      <c r="MY2" s="202"/>
      <c r="MZ2" s="202"/>
      <c r="NA2" s="202"/>
      <c r="NB2" s="202"/>
      <c r="NC2" s="202"/>
      <c r="ND2" s="202"/>
      <c r="NE2" s="202"/>
      <c r="NF2" s="202"/>
      <c r="NG2" s="202"/>
      <c r="NH2" s="202"/>
      <c r="NI2" s="202"/>
      <c r="NJ2" s="202"/>
      <c r="NK2" s="202"/>
      <c r="NL2" s="202"/>
      <c r="NM2" s="202"/>
      <c r="NN2" s="202"/>
      <c r="NO2" s="202"/>
      <c r="NP2" s="202"/>
      <c r="NQ2" s="202"/>
      <c r="NR2" s="202"/>
      <c r="NS2" s="202"/>
      <c r="NT2" s="202"/>
      <c r="NU2" s="202"/>
      <c r="NV2" s="202"/>
      <c r="NW2" s="202"/>
      <c r="NX2" s="202"/>
      <c r="NY2" s="202"/>
      <c r="NZ2" s="202"/>
      <c r="OA2" s="202"/>
      <c r="OB2" s="202"/>
      <c r="OC2" s="202"/>
      <c r="OD2" s="202"/>
      <c r="OE2" s="202"/>
      <c r="OF2" s="202"/>
      <c r="OG2" s="202"/>
      <c r="OH2" s="202"/>
      <c r="OI2" s="202"/>
      <c r="OJ2" s="202"/>
      <c r="OK2" s="202"/>
      <c r="OL2" s="202"/>
      <c r="OM2" s="202"/>
      <c r="ON2" s="202"/>
      <c r="OO2" s="202"/>
      <c r="OP2" s="202"/>
      <c r="OQ2" s="202"/>
      <c r="OR2" s="202"/>
      <c r="OS2" s="202"/>
      <c r="OT2" s="202"/>
      <c r="OU2" s="202"/>
      <c r="OV2" s="202"/>
      <c r="OW2" s="202"/>
      <c r="OX2" s="202"/>
      <c r="OY2" s="202"/>
      <c r="OZ2" s="202"/>
      <c r="PA2" s="202"/>
      <c r="PB2" s="202"/>
      <c r="PC2" s="202"/>
      <c r="PD2" s="202"/>
      <c r="PE2" s="202"/>
      <c r="PF2" s="202"/>
      <c r="PG2" s="202"/>
      <c r="PH2" s="202"/>
      <c r="PI2" s="202"/>
      <c r="PJ2" s="202"/>
      <c r="PK2" s="202"/>
      <c r="PL2" s="202"/>
      <c r="PM2" s="202"/>
      <c r="PN2" s="202"/>
      <c r="PO2" s="202"/>
      <c r="PP2" s="202"/>
      <c r="PQ2" s="202"/>
      <c r="PR2" s="202"/>
      <c r="PS2" s="202"/>
      <c r="PT2" s="202"/>
      <c r="PU2" s="202"/>
      <c r="PV2" s="202"/>
      <c r="PW2" s="202"/>
      <c r="PX2" s="202"/>
      <c r="PY2" s="202"/>
      <c r="PZ2" s="202"/>
      <c r="QA2" s="202"/>
      <c r="QB2" s="202"/>
      <c r="QC2" s="202"/>
      <c r="QD2" s="202"/>
      <c r="QE2" s="202"/>
      <c r="QF2" s="202"/>
      <c r="QG2" s="202"/>
      <c r="QH2" s="202"/>
      <c r="QI2" s="202"/>
      <c r="QJ2" s="202"/>
      <c r="QK2" s="202"/>
      <c r="QL2" s="202"/>
      <c r="QM2" s="202"/>
      <c r="QN2" s="202"/>
      <c r="QO2" s="202"/>
      <c r="QP2" s="202"/>
      <c r="QQ2" s="202"/>
      <c r="QR2" s="202"/>
      <c r="QS2" s="202"/>
      <c r="QT2" s="202"/>
      <c r="QU2" s="202"/>
      <c r="QV2" s="202"/>
      <c r="QW2" s="202"/>
      <c r="QX2" s="202"/>
      <c r="QY2" s="202"/>
      <c r="QZ2" s="202"/>
      <c r="RA2" s="202"/>
      <c r="RB2" s="202"/>
      <c r="RC2" s="202"/>
      <c r="RD2" s="202"/>
      <c r="RE2" s="202"/>
      <c r="RF2" s="202"/>
      <c r="RG2" s="202"/>
      <c r="RH2" s="202"/>
      <c r="RI2" s="202"/>
      <c r="RJ2" s="202"/>
      <c r="RK2" s="202"/>
      <c r="RL2" s="202"/>
      <c r="RM2" s="202"/>
      <c r="RN2" s="202"/>
      <c r="RO2" s="202"/>
      <c r="RP2" s="202"/>
      <c r="RQ2" s="202"/>
      <c r="RR2" s="202"/>
      <c r="RS2" s="202"/>
      <c r="RT2" s="202"/>
      <c r="RU2" s="202"/>
      <c r="RV2" s="202"/>
      <c r="RW2" s="202"/>
      <c r="RX2" s="202"/>
      <c r="RY2" s="202"/>
      <c r="RZ2" s="202"/>
      <c r="SA2" s="202"/>
      <c r="SB2" s="202"/>
      <c r="SC2" s="202"/>
      <c r="SD2" s="202"/>
      <c r="SE2" s="202"/>
      <c r="SF2" s="202"/>
      <c r="SG2" s="202"/>
      <c r="SH2" s="202"/>
      <c r="SI2" s="202"/>
      <c r="SJ2" s="202"/>
      <c r="SK2" s="202"/>
      <c r="SL2" s="202"/>
      <c r="SM2" s="202"/>
      <c r="SN2" s="202"/>
      <c r="SO2" s="202"/>
      <c r="SP2" s="202"/>
      <c r="SQ2" s="202"/>
      <c r="SR2" s="202"/>
      <c r="SS2" s="202"/>
      <c r="ST2" s="202"/>
      <c r="SU2" s="202"/>
      <c r="SV2" s="202"/>
      <c r="SW2" s="202"/>
      <c r="SX2" s="202"/>
      <c r="SY2" s="202"/>
      <c r="SZ2" s="202"/>
      <c r="TA2" s="202"/>
      <c r="TB2" s="202"/>
      <c r="TC2" s="202"/>
      <c r="TD2" s="202"/>
      <c r="TE2" s="202"/>
      <c r="TF2" s="202"/>
      <c r="TG2" s="202"/>
      <c r="TH2" s="202"/>
      <c r="TI2" s="202"/>
      <c r="TJ2" s="202"/>
      <c r="TK2" s="202"/>
      <c r="TL2" s="202"/>
      <c r="TM2" s="202"/>
      <c r="TN2" s="202"/>
      <c r="TO2" s="202"/>
      <c r="TP2" s="202"/>
      <c r="TQ2" s="202"/>
      <c r="TR2" s="202"/>
      <c r="TS2" s="202"/>
      <c r="TT2" s="202"/>
      <c r="TU2" s="202"/>
      <c r="TV2" s="202"/>
      <c r="TW2" s="202"/>
      <c r="TX2" s="202"/>
      <c r="TY2" s="202"/>
      <c r="TZ2" s="202"/>
      <c r="UA2" s="202"/>
      <c r="UB2" s="202"/>
      <c r="UC2" s="202"/>
      <c r="UD2" s="202"/>
      <c r="UE2" s="202"/>
      <c r="UF2" s="202"/>
      <c r="UG2" s="202"/>
      <c r="UH2" s="202"/>
      <c r="UI2" s="202"/>
      <c r="UJ2" s="202"/>
      <c r="UK2" s="202"/>
      <c r="UL2" s="202"/>
      <c r="UM2" s="202"/>
      <c r="UN2" s="202"/>
      <c r="UO2" s="202"/>
      <c r="UP2" s="202"/>
      <c r="UQ2" s="202"/>
      <c r="UR2" s="202"/>
      <c r="US2" s="202"/>
      <c r="UT2" s="202"/>
      <c r="UU2" s="202"/>
      <c r="UV2" s="202"/>
      <c r="UW2" s="202"/>
      <c r="UX2" s="202"/>
      <c r="UY2" s="202"/>
      <c r="UZ2" s="202"/>
      <c r="VA2" s="202"/>
      <c r="VB2" s="202"/>
      <c r="VC2" s="202"/>
      <c r="VD2" s="202"/>
      <c r="VE2" s="202"/>
      <c r="VF2" s="202"/>
      <c r="VG2" s="202"/>
      <c r="VH2" s="202"/>
      <c r="VI2" s="202"/>
      <c r="VJ2" s="202"/>
      <c r="VK2" s="202"/>
      <c r="VL2" s="202"/>
      <c r="VM2" s="202"/>
      <c r="VN2" s="202"/>
      <c r="VO2" s="202"/>
      <c r="VP2" s="202"/>
      <c r="VQ2" s="202"/>
      <c r="VR2" s="202"/>
      <c r="VS2" s="202"/>
      <c r="VT2" s="202"/>
      <c r="VU2" s="202"/>
      <c r="VV2" s="202"/>
      <c r="VW2" s="202"/>
      <c r="VX2" s="202"/>
      <c r="VY2" s="202"/>
      <c r="VZ2" s="202"/>
      <c r="WA2" s="202"/>
      <c r="WB2" s="202"/>
      <c r="WC2" s="202"/>
      <c r="WD2" s="202"/>
      <c r="WE2" s="202"/>
      <c r="WF2" s="202"/>
      <c r="WG2" s="202"/>
      <c r="WH2" s="202"/>
      <c r="WI2" s="202"/>
      <c r="WJ2" s="202"/>
      <c r="WK2" s="202"/>
      <c r="WL2" s="202"/>
      <c r="WM2" s="202"/>
      <c r="WN2" s="202"/>
      <c r="WO2" s="202"/>
      <c r="WP2" s="202"/>
      <c r="WQ2" s="202"/>
      <c r="WR2" s="202"/>
      <c r="WS2" s="202"/>
      <c r="WT2" s="202"/>
      <c r="WU2" s="202"/>
      <c r="WV2" s="202"/>
      <c r="WW2" s="202"/>
      <c r="WX2" s="202"/>
      <c r="WY2" s="202"/>
      <c r="WZ2" s="202"/>
      <c r="XA2" s="202"/>
      <c r="XB2" s="202"/>
      <c r="XC2" s="202"/>
      <c r="XD2" s="202"/>
      <c r="XE2" s="202"/>
      <c r="XF2" s="202"/>
      <c r="XG2" s="202"/>
      <c r="XH2" s="202"/>
      <c r="XI2" s="202"/>
      <c r="XJ2" s="202"/>
      <c r="XK2" s="202"/>
      <c r="XL2" s="202"/>
      <c r="XM2" s="202"/>
      <c r="XN2" s="202"/>
      <c r="XO2" s="202"/>
      <c r="XP2" s="202"/>
      <c r="XQ2" s="202"/>
      <c r="XR2" s="202"/>
      <c r="XS2" s="202"/>
      <c r="XT2" s="202"/>
      <c r="XU2" s="202"/>
      <c r="XV2" s="202"/>
      <c r="XW2" s="202"/>
      <c r="XX2" s="202"/>
      <c r="XY2" s="202"/>
      <c r="XZ2" s="202"/>
      <c r="YA2" s="202"/>
      <c r="YB2" s="202"/>
      <c r="YC2" s="202"/>
      <c r="YD2" s="202"/>
      <c r="YE2" s="202"/>
      <c r="YF2" s="202"/>
      <c r="YG2" s="202"/>
      <c r="YH2" s="202"/>
      <c r="YI2" s="202"/>
      <c r="YJ2" s="202"/>
      <c r="YK2" s="202"/>
      <c r="YL2" s="202"/>
      <c r="YM2" s="202"/>
      <c r="YN2" s="202"/>
      <c r="YO2" s="202"/>
      <c r="YP2" s="202"/>
      <c r="YQ2" s="202"/>
      <c r="YR2" s="202"/>
      <c r="YS2" s="202"/>
      <c r="YT2" s="202"/>
      <c r="YU2" s="202"/>
      <c r="YV2" s="202"/>
      <c r="YW2" s="202"/>
      <c r="YX2" s="202"/>
      <c r="YY2" s="202"/>
      <c r="YZ2" s="202"/>
      <c r="ZA2" s="202"/>
      <c r="ZB2" s="202"/>
      <c r="ZC2" s="202"/>
      <c r="ZD2" s="202"/>
      <c r="ZE2" s="202"/>
      <c r="ZF2" s="202"/>
      <c r="ZG2" s="202"/>
      <c r="ZH2" s="202"/>
      <c r="ZI2" s="202"/>
      <c r="ZJ2" s="202"/>
      <c r="ZK2" s="202"/>
      <c r="ZL2" s="202"/>
      <c r="ZM2" s="202"/>
      <c r="ZN2" s="202"/>
      <c r="ZO2" s="202"/>
      <c r="ZP2" s="202"/>
      <c r="ZQ2" s="202"/>
      <c r="ZR2" s="202"/>
      <c r="ZS2" s="202"/>
      <c r="ZT2" s="202"/>
      <c r="ZU2" s="202"/>
      <c r="ZV2" s="202"/>
      <c r="ZW2" s="202"/>
      <c r="ZX2" s="202"/>
      <c r="ZY2" s="202"/>
      <c r="ZZ2" s="202"/>
      <c r="AAA2" s="202"/>
      <c r="AAB2" s="202"/>
      <c r="AAC2" s="202"/>
      <c r="AAD2" s="202"/>
      <c r="AAE2" s="202"/>
      <c r="AAF2" s="202"/>
      <c r="AAG2" s="202"/>
      <c r="AAH2" s="202"/>
      <c r="AAI2" s="202"/>
      <c r="AAJ2" s="202"/>
      <c r="AAK2" s="202"/>
      <c r="AAL2" s="202"/>
      <c r="AAM2" s="202"/>
      <c r="AAN2" s="202"/>
      <c r="AAO2" s="202"/>
      <c r="AAP2" s="202"/>
      <c r="AAQ2" s="202"/>
      <c r="AAR2" s="202"/>
      <c r="AAS2" s="202"/>
      <c r="AAT2" s="202"/>
      <c r="AAU2" s="202"/>
      <c r="AAV2" s="202"/>
      <c r="AAW2" s="202"/>
      <c r="AAX2" s="202"/>
      <c r="AAY2" s="202"/>
      <c r="AAZ2" s="202"/>
      <c r="ABA2" s="202"/>
      <c r="ABB2" s="202"/>
      <c r="ABC2" s="202"/>
      <c r="ABD2" s="202"/>
      <c r="ABE2" s="202"/>
      <c r="ABF2" s="202"/>
      <c r="ABG2" s="202"/>
      <c r="ABH2" s="202"/>
      <c r="ABI2" s="202"/>
      <c r="ABJ2" s="202"/>
      <c r="ABK2" s="202"/>
      <c r="ABL2" s="202"/>
      <c r="ABM2" s="202"/>
      <c r="ABN2" s="202"/>
      <c r="ABO2" s="202"/>
      <c r="ABP2" s="202"/>
      <c r="ABQ2" s="202"/>
      <c r="ABR2" s="202"/>
      <c r="ABS2" s="202"/>
      <c r="ABT2" s="202"/>
      <c r="ABU2" s="202"/>
      <c r="ABV2" s="202"/>
      <c r="ABW2" s="202"/>
      <c r="ABX2" s="202"/>
      <c r="ABY2" s="202"/>
      <c r="ABZ2" s="202"/>
      <c r="ACA2" s="202"/>
      <c r="ACB2" s="202"/>
      <c r="ACC2" s="202"/>
      <c r="ACD2" s="202"/>
      <c r="ACE2" s="202"/>
      <c r="ACF2" s="202"/>
      <c r="ACG2" s="202"/>
      <c r="ACH2" s="202"/>
      <c r="ACI2" s="202"/>
      <c r="ACJ2" s="202"/>
      <c r="ACK2" s="202"/>
      <c r="ACL2" s="202"/>
      <c r="ACM2" s="202"/>
      <c r="ACN2" s="202"/>
      <c r="ACO2" s="202"/>
      <c r="ACP2" s="202"/>
      <c r="ACQ2" s="202"/>
      <c r="ACR2" s="202"/>
      <c r="ACS2" s="202"/>
      <c r="ACT2" s="202"/>
      <c r="ACU2" s="202"/>
      <c r="ACV2" s="202"/>
      <c r="ACW2" s="202"/>
      <c r="ACX2" s="202"/>
      <c r="ACY2" s="202"/>
      <c r="ACZ2" s="202"/>
      <c r="ADA2" s="202"/>
      <c r="ADB2" s="202"/>
      <c r="ADC2" s="202"/>
      <c r="ADD2" s="202"/>
      <c r="ADE2" s="202"/>
      <c r="ADF2" s="202"/>
      <c r="ADG2" s="202"/>
      <c r="ADH2" s="202"/>
      <c r="ADI2" s="202"/>
      <c r="ADJ2" s="202"/>
      <c r="ADK2" s="202"/>
      <c r="ADL2" s="202"/>
      <c r="ADM2" s="202"/>
      <c r="ADN2" s="202"/>
      <c r="ADO2" s="202"/>
      <c r="ADP2" s="202"/>
      <c r="ADQ2" s="202"/>
      <c r="ADR2" s="202"/>
      <c r="ADS2" s="202"/>
      <c r="ADT2" s="202"/>
      <c r="ADU2" s="202"/>
      <c r="ADV2" s="202"/>
      <c r="ADW2" s="202"/>
      <c r="ADX2" s="202"/>
      <c r="ADY2" s="202"/>
      <c r="ADZ2" s="202"/>
      <c r="AEA2" s="202"/>
      <c r="AEB2" s="202"/>
      <c r="AEC2" s="202"/>
      <c r="AED2" s="202"/>
      <c r="AEE2" s="202"/>
      <c r="AEF2" s="202"/>
      <c r="AEG2" s="202"/>
      <c r="AEH2" s="202"/>
      <c r="AEI2" s="202"/>
      <c r="AEJ2" s="202"/>
      <c r="AEK2" s="202"/>
      <c r="AEL2" s="202"/>
      <c r="AEM2" s="202"/>
      <c r="AEN2" s="202"/>
      <c r="AEO2" s="202"/>
      <c r="AEP2" s="202"/>
      <c r="AEQ2" s="202"/>
      <c r="AER2" s="202"/>
      <c r="AES2" s="202"/>
      <c r="AET2" s="202"/>
      <c r="AEU2" s="202"/>
      <c r="AEV2" s="202"/>
      <c r="AEW2" s="202"/>
      <c r="AEX2" s="202"/>
      <c r="AEY2" s="202"/>
      <c r="AEZ2" s="202"/>
      <c r="AFA2" s="202"/>
      <c r="AFB2" s="202"/>
      <c r="AFC2" s="202"/>
      <c r="AFD2" s="202"/>
      <c r="AFE2" s="202"/>
      <c r="AFF2" s="202"/>
      <c r="AFG2" s="202"/>
      <c r="AFH2" s="202"/>
      <c r="AFI2" s="202"/>
      <c r="AFJ2" s="202"/>
      <c r="AFK2" s="202"/>
      <c r="AFL2" s="202"/>
      <c r="AFM2" s="202"/>
      <c r="AFN2" s="202"/>
      <c r="AFO2" s="202"/>
      <c r="AFP2" s="202"/>
      <c r="AFQ2" s="202"/>
      <c r="AFR2" s="202"/>
      <c r="AFS2" s="202"/>
      <c r="AFT2" s="202"/>
      <c r="AFU2" s="202"/>
      <c r="AFV2" s="202"/>
      <c r="AFW2" s="202"/>
      <c r="AFX2" s="202"/>
      <c r="AFY2" s="202"/>
      <c r="AFZ2" s="202"/>
      <c r="AGA2" s="202"/>
      <c r="AGB2" s="202"/>
      <c r="AGC2" s="202"/>
      <c r="AGD2" s="202"/>
      <c r="AGE2" s="202"/>
      <c r="AGF2" s="202"/>
      <c r="AGG2" s="202"/>
      <c r="AGH2" s="202"/>
      <c r="AGI2" s="202"/>
      <c r="AGJ2" s="202"/>
      <c r="AGK2" s="202"/>
      <c r="AGL2" s="202"/>
      <c r="AGM2" s="202"/>
      <c r="AGN2" s="202"/>
      <c r="AGO2" s="202"/>
      <c r="AGP2" s="202"/>
      <c r="AGQ2" s="202"/>
      <c r="AGR2" s="202"/>
      <c r="AGS2" s="202"/>
      <c r="AGT2" s="202"/>
      <c r="AGU2" s="202"/>
      <c r="AGV2" s="202"/>
      <c r="AGW2" s="202"/>
      <c r="AGX2" s="202"/>
      <c r="AGY2" s="202"/>
      <c r="AGZ2" s="202"/>
      <c r="AHA2" s="202"/>
      <c r="AHB2" s="202"/>
      <c r="AHC2" s="202"/>
      <c r="AHD2" s="202"/>
      <c r="AHE2" s="202"/>
      <c r="AHF2" s="202"/>
      <c r="AHG2" s="202"/>
      <c r="AHH2" s="202"/>
      <c r="AHI2" s="202"/>
      <c r="AHJ2" s="202"/>
      <c r="AHK2" s="202"/>
      <c r="AHL2" s="202"/>
      <c r="AHM2" s="202"/>
      <c r="AHN2" s="202"/>
      <c r="AHO2" s="202"/>
      <c r="AHP2" s="202"/>
      <c r="AHQ2" s="202"/>
      <c r="AHR2" s="202"/>
      <c r="AHS2" s="202"/>
      <c r="AHT2" s="202"/>
      <c r="AHU2" s="202"/>
      <c r="AHV2" s="202"/>
      <c r="AHW2" s="202"/>
      <c r="AHX2" s="202"/>
      <c r="AHY2" s="202"/>
      <c r="AHZ2" s="202"/>
      <c r="AIA2" s="202"/>
      <c r="AIB2" s="202"/>
      <c r="AIC2" s="202"/>
      <c r="AID2" s="202"/>
      <c r="AIE2" s="202"/>
      <c r="AIF2" s="202"/>
      <c r="AIG2" s="202"/>
      <c r="AIH2" s="202"/>
      <c r="AII2" s="202"/>
      <c r="AIJ2" s="202"/>
      <c r="AIK2" s="202"/>
      <c r="AIL2" s="202"/>
      <c r="AIM2" s="202"/>
      <c r="AIN2" s="202"/>
      <c r="AIO2" s="202"/>
      <c r="AIP2" s="202"/>
      <c r="AIQ2" s="202"/>
      <c r="AIR2" s="202"/>
      <c r="AIS2" s="202"/>
      <c r="AIT2" s="202"/>
      <c r="AIU2" s="202"/>
      <c r="AIV2" s="202"/>
      <c r="AIW2" s="202"/>
      <c r="AIX2" s="202"/>
      <c r="AIY2" s="202"/>
      <c r="AIZ2" s="202"/>
      <c r="AJA2" s="202"/>
      <c r="AJB2" s="202"/>
      <c r="AJC2" s="202"/>
      <c r="AJD2" s="202"/>
      <c r="AJE2" s="202"/>
      <c r="AJF2" s="202"/>
      <c r="AJG2" s="202"/>
      <c r="AJH2" s="202"/>
      <c r="AJI2" s="202"/>
      <c r="AJJ2" s="202"/>
      <c r="AJK2" s="202"/>
      <c r="AJL2" s="202"/>
      <c r="AJM2" s="202"/>
      <c r="AJN2" s="202"/>
      <c r="AJO2" s="202"/>
      <c r="AJP2" s="202"/>
      <c r="AJQ2" s="202"/>
      <c r="AJR2" s="202"/>
      <c r="AJS2" s="202"/>
      <c r="AJT2" s="202"/>
      <c r="AJU2" s="202"/>
      <c r="AJV2" s="202"/>
      <c r="AJW2" s="202"/>
      <c r="AJX2" s="202"/>
      <c r="AJY2" s="202"/>
      <c r="AJZ2" s="202"/>
      <c r="AKA2" s="202"/>
      <c r="AKB2" s="202"/>
      <c r="AKC2" s="202"/>
      <c r="AKD2" s="202"/>
      <c r="AKE2" s="202"/>
      <c r="AKF2" s="202"/>
      <c r="AKG2" s="202"/>
      <c r="AKH2" s="202"/>
      <c r="AKI2" s="202"/>
      <c r="AKJ2" s="202"/>
      <c r="AKK2" s="202"/>
      <c r="AKL2" s="202"/>
      <c r="AKM2" s="202"/>
      <c r="AKN2" s="202"/>
      <c r="AKO2" s="202"/>
      <c r="AKP2" s="202"/>
      <c r="AKQ2" s="202"/>
      <c r="AKR2" s="202"/>
      <c r="AKS2" s="202"/>
      <c r="AKT2" s="202"/>
      <c r="AKU2" s="202"/>
      <c r="AKV2" s="202"/>
      <c r="AKW2" s="202"/>
      <c r="AKX2" s="202"/>
      <c r="AKY2" s="202"/>
      <c r="AKZ2" s="202"/>
      <c r="ALA2" s="202"/>
      <c r="ALB2" s="202"/>
      <c r="ALC2" s="202"/>
      <c r="ALD2" s="202"/>
      <c r="ALE2" s="202"/>
      <c r="ALF2" s="202"/>
      <c r="ALG2" s="202"/>
      <c r="ALH2" s="202"/>
      <c r="ALI2" s="202"/>
      <c r="ALJ2" s="202"/>
      <c r="ALK2" s="202"/>
      <c r="ALL2" s="202"/>
      <c r="ALM2" s="202"/>
      <c r="ALN2" s="202"/>
      <c r="ALO2" s="202"/>
      <c r="ALP2" s="202"/>
      <c r="ALQ2" s="202"/>
      <c r="ALR2" s="202"/>
      <c r="ALS2" s="202"/>
      <c r="ALT2" s="202"/>
      <c r="ALU2" s="202"/>
      <c r="ALV2" s="202"/>
      <c r="ALW2" s="202"/>
      <c r="ALX2" s="202"/>
      <c r="ALY2" s="202"/>
      <c r="ALZ2" s="202"/>
      <c r="AMA2" s="202"/>
      <c r="AMB2" s="202"/>
      <c r="AMC2" s="202"/>
      <c r="AMD2" s="202"/>
      <c r="AME2" s="202"/>
      <c r="AMF2" s="202"/>
      <c r="AMG2" s="202"/>
      <c r="AMH2" s="202"/>
      <c r="AMI2" s="202"/>
      <c r="AMJ2" s="202"/>
      <c r="AMK2" s="202"/>
      <c r="AML2" s="202"/>
      <c r="AMM2" s="202"/>
      <c r="AMN2" s="202"/>
      <c r="AMO2" s="202"/>
      <c r="AMP2" s="202"/>
      <c r="AMQ2" s="202"/>
      <c r="AMR2" s="202"/>
      <c r="AMS2" s="202"/>
      <c r="AMT2" s="202"/>
      <c r="AMU2" s="202"/>
      <c r="AMV2" s="202"/>
      <c r="AMW2" s="202"/>
      <c r="AMX2" s="202"/>
      <c r="AMY2" s="202"/>
      <c r="AMZ2" s="202"/>
      <c r="ANA2" s="202"/>
      <c r="ANB2" s="202"/>
      <c r="ANC2" s="202"/>
      <c r="AND2" s="202"/>
      <c r="ANE2" s="202"/>
      <c r="ANF2" s="202"/>
      <c r="ANG2" s="202"/>
      <c r="ANH2" s="202"/>
      <c r="ANI2" s="202"/>
      <c r="ANJ2" s="202"/>
      <c r="ANK2" s="202"/>
      <c r="ANL2" s="202"/>
      <c r="ANM2" s="202"/>
      <c r="ANN2" s="202"/>
      <c r="ANO2" s="202"/>
      <c r="ANP2" s="202"/>
      <c r="ANQ2" s="202"/>
      <c r="ANR2" s="202"/>
      <c r="ANS2" s="202"/>
      <c r="ANT2" s="202"/>
      <c r="ANU2" s="202"/>
      <c r="ANV2" s="202"/>
      <c r="ANW2" s="202"/>
      <c r="ANX2" s="202"/>
      <c r="ANY2" s="202"/>
      <c r="ANZ2" s="202"/>
      <c r="AOA2" s="202"/>
      <c r="AOB2" s="202"/>
      <c r="AOC2" s="202"/>
      <c r="AOD2" s="202"/>
      <c r="AOE2" s="202"/>
      <c r="AOF2" s="202"/>
      <c r="AOG2" s="202"/>
      <c r="AOH2" s="202"/>
      <c r="AOI2" s="202"/>
      <c r="AOJ2" s="202"/>
      <c r="AOK2" s="202"/>
      <c r="AOL2" s="202"/>
      <c r="AOM2" s="202"/>
      <c r="AON2" s="202"/>
      <c r="AOO2" s="202"/>
      <c r="AOP2" s="202"/>
      <c r="AOQ2" s="202"/>
      <c r="AOR2" s="202"/>
      <c r="AOS2" s="202"/>
      <c r="AOT2" s="202"/>
      <c r="AOU2" s="202"/>
      <c r="AOV2" s="202"/>
      <c r="AOW2" s="202"/>
      <c r="AOX2" s="202"/>
      <c r="AOY2" s="202"/>
      <c r="AOZ2" s="202"/>
      <c r="APA2" s="202"/>
      <c r="APB2" s="202"/>
      <c r="APC2" s="202"/>
      <c r="APD2" s="202"/>
      <c r="APE2" s="202"/>
      <c r="APF2" s="202"/>
      <c r="APG2" s="202"/>
      <c r="APH2" s="202"/>
      <c r="API2" s="202"/>
      <c r="APJ2" s="202"/>
    </row>
    <row r="3" spans="1:1102" s="202" customFormat="1" ht="80.400000000000006" thickBot="1" x14ac:dyDescent="0.35">
      <c r="A3" s="203" t="s">
        <v>551</v>
      </c>
      <c r="B3" s="190" t="s">
        <v>552</v>
      </c>
      <c r="C3" s="57" t="s">
        <v>36</v>
      </c>
      <c r="D3" s="191" t="s">
        <v>41</v>
      </c>
      <c r="E3" s="57" t="s">
        <v>23</v>
      </c>
      <c r="F3" s="57" t="s">
        <v>83</v>
      </c>
      <c r="G3" s="204">
        <v>45805</v>
      </c>
      <c r="H3" s="57" t="s">
        <v>555</v>
      </c>
      <c r="I3" s="204">
        <v>45806</v>
      </c>
      <c r="J3" s="205"/>
      <c r="K3" s="206">
        <v>0</v>
      </c>
      <c r="L3" s="207">
        <v>0</v>
      </c>
      <c r="M3" s="49">
        <v>0</v>
      </c>
      <c r="N3" s="208"/>
      <c r="O3" s="197">
        <v>0</v>
      </c>
      <c r="P3" s="197">
        <v>0</v>
      </c>
      <c r="Q3" s="53">
        <v>0</v>
      </c>
      <c r="R3" s="198"/>
      <c r="S3" s="51">
        <v>0</v>
      </c>
      <c r="T3" s="51">
        <f t="shared" si="2"/>
        <v>0</v>
      </c>
      <c r="U3" s="204">
        <v>45825</v>
      </c>
      <c r="V3" s="204">
        <v>45861</v>
      </c>
      <c r="W3" s="204">
        <v>45868</v>
      </c>
      <c r="X3" s="57" t="s">
        <v>557</v>
      </c>
      <c r="Y3" s="204">
        <v>45888</v>
      </c>
      <c r="Z3" s="57">
        <v>1</v>
      </c>
      <c r="AA3" s="190" t="s">
        <v>559</v>
      </c>
      <c r="AB3" s="205" t="s">
        <v>561</v>
      </c>
      <c r="AC3" s="209" t="s">
        <v>565</v>
      </c>
      <c r="AD3" s="172" t="s">
        <v>333</v>
      </c>
      <c r="AE3" s="57"/>
      <c r="AF3" s="54">
        <f t="shared" si="3"/>
        <v>83</v>
      </c>
      <c r="AG3" s="54">
        <f t="shared" si="4"/>
        <v>36</v>
      </c>
      <c r="AH3" s="54">
        <f>IF(V3=0,W3-U3,W3-V3)</f>
        <v>7</v>
      </c>
      <c r="AI3" s="54">
        <f>AG3+AH3</f>
        <v>43</v>
      </c>
      <c r="AJ3" s="200"/>
      <c r="AK3" s="210" t="s">
        <v>564</v>
      </c>
    </row>
    <row r="4" spans="1:1102" s="202" customFormat="1" ht="40.200000000000003" thickBot="1" x14ac:dyDescent="0.35">
      <c r="A4" s="211" t="s">
        <v>151</v>
      </c>
      <c r="B4" s="212" t="s">
        <v>152</v>
      </c>
      <c r="C4" s="213" t="s">
        <v>9</v>
      </c>
      <c r="D4" s="213" t="s">
        <v>10</v>
      </c>
      <c r="E4" s="213" t="s">
        <v>23</v>
      </c>
      <c r="F4" s="213" t="s">
        <v>8</v>
      </c>
      <c r="G4" s="214">
        <v>45685</v>
      </c>
      <c r="H4" s="214" t="s">
        <v>285</v>
      </c>
      <c r="I4" s="214">
        <v>45743</v>
      </c>
      <c r="J4" s="214">
        <v>45744</v>
      </c>
      <c r="K4" s="194">
        <v>1531497.33</v>
      </c>
      <c r="L4" s="195">
        <v>61259.89</v>
      </c>
      <c r="M4" s="49">
        <f t="shared" ref="M4" si="7">IF(K4=0," ",K4+L4)</f>
        <v>1592757.22</v>
      </c>
      <c r="N4" s="196"/>
      <c r="O4" s="197">
        <v>1531497.33</v>
      </c>
      <c r="P4" s="197">
        <v>61259.89</v>
      </c>
      <c r="Q4" s="50">
        <f t="shared" ref="Q4" si="8">IF(O4=0," ",O4+P4)</f>
        <v>1592757.22</v>
      </c>
      <c r="R4" s="198" t="s">
        <v>337</v>
      </c>
      <c r="S4" s="51">
        <f t="shared" si="1"/>
        <v>0</v>
      </c>
      <c r="T4" s="51">
        <f t="shared" si="2"/>
        <v>0.13878059789101208</v>
      </c>
      <c r="U4" s="214">
        <v>45756</v>
      </c>
      <c r="V4" s="214">
        <v>45805</v>
      </c>
      <c r="W4" s="214">
        <v>45819</v>
      </c>
      <c r="X4" s="214">
        <v>45856</v>
      </c>
      <c r="Y4" s="214">
        <v>45888</v>
      </c>
      <c r="Z4" s="143">
        <v>9</v>
      </c>
      <c r="AA4" s="213" t="s">
        <v>383</v>
      </c>
      <c r="AB4" s="215" t="s">
        <v>384</v>
      </c>
      <c r="AC4" s="213" t="s">
        <v>493</v>
      </c>
      <c r="AD4" s="213" t="s">
        <v>335</v>
      </c>
      <c r="AE4" s="213" t="s">
        <v>522</v>
      </c>
      <c r="AF4" s="52">
        <f t="shared" si="3"/>
        <v>203</v>
      </c>
      <c r="AG4" s="52">
        <f t="shared" si="4"/>
        <v>49</v>
      </c>
      <c r="AH4" s="52">
        <f t="shared" ref="AH4" si="9">IF(V4=0,W4-U4,W4-V4)</f>
        <v>14</v>
      </c>
      <c r="AI4" s="52">
        <f t="shared" ref="AI4" si="10">AG4+AH4</f>
        <v>63</v>
      </c>
      <c r="AJ4" s="200"/>
      <c r="AK4" s="201"/>
    </row>
    <row r="5" spans="1:1102" ht="79.8" thickBot="1" x14ac:dyDescent="0.35">
      <c r="A5" s="211" t="s">
        <v>153</v>
      </c>
      <c r="B5" s="216" t="s">
        <v>154</v>
      </c>
      <c r="C5" s="213" t="s">
        <v>9</v>
      </c>
      <c r="D5" s="213" t="s">
        <v>145</v>
      </c>
      <c r="E5" s="213" t="s">
        <v>23</v>
      </c>
      <c r="F5" s="213" t="s">
        <v>93</v>
      </c>
      <c r="G5" s="214">
        <v>45694</v>
      </c>
      <c r="H5" s="214" t="s">
        <v>286</v>
      </c>
      <c r="I5" s="214">
        <v>45763</v>
      </c>
      <c r="J5" s="214"/>
      <c r="K5" s="194">
        <v>116492</v>
      </c>
      <c r="L5" s="217">
        <v>24463</v>
      </c>
      <c r="M5" s="50">
        <f t="shared" ref="M5:M35" si="11">IF(K5=0," ",K5+L5)</f>
        <v>140955</v>
      </c>
      <c r="N5" s="218"/>
      <c r="O5" s="197">
        <v>98435.74</v>
      </c>
      <c r="P5" s="197">
        <v>20671.509999999998</v>
      </c>
      <c r="Q5" s="55">
        <f t="shared" si="0"/>
        <v>119107.25</v>
      </c>
      <c r="R5" s="219" t="s">
        <v>334</v>
      </c>
      <c r="S5" s="56">
        <f t="shared" si="1"/>
        <v>0.15499804902273773</v>
      </c>
      <c r="T5" s="56">
        <f t="shared" si="2"/>
        <v>1.0378088487430775E-2</v>
      </c>
      <c r="U5" s="214">
        <v>45784</v>
      </c>
      <c r="V5" s="214">
        <v>45785</v>
      </c>
      <c r="W5" s="214">
        <v>45819</v>
      </c>
      <c r="X5" s="213" t="s">
        <v>338</v>
      </c>
      <c r="Y5" s="214">
        <v>45902</v>
      </c>
      <c r="Z5" s="143">
        <v>3</v>
      </c>
      <c r="AA5" s="220" t="s">
        <v>385</v>
      </c>
      <c r="AB5" s="215" t="s">
        <v>386</v>
      </c>
      <c r="AC5" s="213" t="s">
        <v>494</v>
      </c>
      <c r="AD5" s="213" t="s">
        <v>333</v>
      </c>
      <c r="AE5" s="213"/>
      <c r="AF5" s="57">
        <f t="shared" si="3"/>
        <v>208</v>
      </c>
      <c r="AG5" s="57">
        <f t="shared" si="4"/>
        <v>1</v>
      </c>
      <c r="AH5" s="57">
        <f t="shared" si="5"/>
        <v>34</v>
      </c>
      <c r="AI5" s="57">
        <f t="shared" si="6"/>
        <v>35</v>
      </c>
      <c r="AJ5" s="221"/>
      <c r="AK5" s="222"/>
    </row>
    <row r="6" spans="1:1102" ht="40.200000000000003" thickBot="1" x14ac:dyDescent="0.35">
      <c r="A6" s="211" t="s">
        <v>155</v>
      </c>
      <c r="B6" s="216" t="s">
        <v>156</v>
      </c>
      <c r="C6" s="213" t="s">
        <v>9</v>
      </c>
      <c r="D6" s="213" t="s">
        <v>46</v>
      </c>
      <c r="E6" s="213" t="s">
        <v>23</v>
      </c>
      <c r="F6" s="213" t="s">
        <v>60</v>
      </c>
      <c r="G6" s="214">
        <v>45706</v>
      </c>
      <c r="H6" s="214" t="s">
        <v>287</v>
      </c>
      <c r="I6" s="214">
        <v>45715</v>
      </c>
      <c r="J6" s="214"/>
      <c r="K6" s="197">
        <v>16012.91</v>
      </c>
      <c r="L6" s="223">
        <v>1601.29</v>
      </c>
      <c r="M6" s="50">
        <f t="shared" si="11"/>
        <v>17614.2</v>
      </c>
      <c r="N6" s="218"/>
      <c r="O6" s="197">
        <v>15141.41</v>
      </c>
      <c r="P6" s="197">
        <v>1515.14</v>
      </c>
      <c r="Q6" s="55">
        <f t="shared" si="0"/>
        <v>16656.55</v>
      </c>
      <c r="R6" s="219" t="s">
        <v>334</v>
      </c>
      <c r="S6" s="56">
        <f t="shared" si="1"/>
        <v>5.4368066673479487E-2</v>
      </c>
      <c r="T6" s="56">
        <f t="shared" si="2"/>
        <v>1.4513234903443331E-3</v>
      </c>
      <c r="U6" s="214">
        <v>45735</v>
      </c>
      <c r="V6" s="214">
        <v>45771</v>
      </c>
      <c r="W6" s="214">
        <v>45826</v>
      </c>
      <c r="X6" s="213" t="s">
        <v>339</v>
      </c>
      <c r="Y6" s="214">
        <v>45929</v>
      </c>
      <c r="Z6" s="143">
        <v>3</v>
      </c>
      <c r="AA6" s="220" t="s">
        <v>387</v>
      </c>
      <c r="AB6" s="215" t="s">
        <v>388</v>
      </c>
      <c r="AC6" s="213" t="s">
        <v>495</v>
      </c>
      <c r="AD6" s="213" t="s">
        <v>335</v>
      </c>
      <c r="AE6" s="213" t="s">
        <v>522</v>
      </c>
      <c r="AF6" s="57">
        <f t="shared" si="3"/>
        <v>223</v>
      </c>
      <c r="AG6" s="57">
        <f t="shared" si="4"/>
        <v>36</v>
      </c>
      <c r="AH6" s="57">
        <f t="shared" si="5"/>
        <v>55</v>
      </c>
      <c r="AI6" s="57">
        <f t="shared" si="6"/>
        <v>91</v>
      </c>
      <c r="AJ6" s="221"/>
      <c r="AK6" s="222"/>
    </row>
    <row r="7" spans="1:1102" ht="53.4" thickBot="1" x14ac:dyDescent="0.35">
      <c r="A7" s="211" t="s">
        <v>157</v>
      </c>
      <c r="B7" s="216" t="s">
        <v>158</v>
      </c>
      <c r="C7" s="213" t="s">
        <v>22</v>
      </c>
      <c r="D7" s="213" t="s">
        <v>145</v>
      </c>
      <c r="E7" s="213" t="s">
        <v>23</v>
      </c>
      <c r="F7" s="213" t="s">
        <v>24</v>
      </c>
      <c r="G7" s="214">
        <v>45799</v>
      </c>
      <c r="H7" s="154" t="s">
        <v>288</v>
      </c>
      <c r="I7" s="154">
        <v>45812</v>
      </c>
      <c r="J7" s="214"/>
      <c r="K7" s="194">
        <v>116943.29</v>
      </c>
      <c r="L7" s="195">
        <v>24558.09</v>
      </c>
      <c r="M7" s="49">
        <f t="shared" si="11"/>
        <v>141501.38</v>
      </c>
      <c r="N7" s="218"/>
      <c r="O7" s="197">
        <v>68481.990000000005</v>
      </c>
      <c r="P7" s="197">
        <v>14381.22</v>
      </c>
      <c r="Q7" s="55">
        <f t="shared" si="0"/>
        <v>82863.210000000006</v>
      </c>
      <c r="R7" s="198" t="s">
        <v>334</v>
      </c>
      <c r="S7" s="51">
        <f t="shared" si="1"/>
        <v>0.41439998677044698</v>
      </c>
      <c r="T7" s="51">
        <f t="shared" si="2"/>
        <v>7.2200619671141664E-3</v>
      </c>
      <c r="U7" s="154">
        <v>45834</v>
      </c>
      <c r="V7" s="154">
        <v>45840</v>
      </c>
      <c r="W7" s="154">
        <v>45849</v>
      </c>
      <c r="X7" s="213" t="s">
        <v>340</v>
      </c>
      <c r="Y7" s="214">
        <v>45862</v>
      </c>
      <c r="Z7" s="143">
        <v>9</v>
      </c>
      <c r="AA7" s="224" t="s">
        <v>389</v>
      </c>
      <c r="AB7" s="225" t="s">
        <v>390</v>
      </c>
      <c r="AC7" s="213" t="s">
        <v>496</v>
      </c>
      <c r="AD7" s="213" t="s">
        <v>333</v>
      </c>
      <c r="AE7" s="213"/>
      <c r="AF7" s="52">
        <f t="shared" si="3"/>
        <v>63</v>
      </c>
      <c r="AG7" s="52">
        <f t="shared" si="4"/>
        <v>6</v>
      </c>
      <c r="AH7" s="52">
        <f t="shared" si="5"/>
        <v>9</v>
      </c>
      <c r="AI7" s="52">
        <f t="shared" si="6"/>
        <v>15</v>
      </c>
      <c r="AJ7" s="200"/>
      <c r="AK7" s="201"/>
    </row>
    <row r="8" spans="1:1102" ht="66.599999999999994" thickBot="1" x14ac:dyDescent="0.35">
      <c r="A8" s="226" t="s">
        <v>159</v>
      </c>
      <c r="B8" s="216" t="s">
        <v>160</v>
      </c>
      <c r="C8" s="213" t="s">
        <v>9</v>
      </c>
      <c r="D8" s="213" t="s">
        <v>10</v>
      </c>
      <c r="E8" s="213" t="s">
        <v>23</v>
      </c>
      <c r="F8" s="213" t="s">
        <v>49</v>
      </c>
      <c r="G8" s="227">
        <v>45694</v>
      </c>
      <c r="H8" s="227" t="s">
        <v>289</v>
      </c>
      <c r="I8" s="227">
        <v>45712</v>
      </c>
      <c r="J8" s="227">
        <v>45713</v>
      </c>
      <c r="K8" s="197">
        <v>107438.02</v>
      </c>
      <c r="L8" s="195">
        <v>22561.98</v>
      </c>
      <c r="M8" s="49">
        <f t="shared" si="11"/>
        <v>130000</v>
      </c>
      <c r="N8" s="218"/>
      <c r="O8" s="197">
        <v>107438.02</v>
      </c>
      <c r="P8" s="197">
        <v>22561.98</v>
      </c>
      <c r="Q8" s="55">
        <f t="shared" si="0"/>
        <v>130000</v>
      </c>
      <c r="R8" s="198" t="s">
        <v>334</v>
      </c>
      <c r="S8" s="51">
        <f t="shared" si="1"/>
        <v>0</v>
      </c>
      <c r="T8" s="51">
        <f t="shared" si="2"/>
        <v>1.1327198834378266E-2</v>
      </c>
      <c r="U8" s="227">
        <v>45749</v>
      </c>
      <c r="V8" s="227">
        <v>45749</v>
      </c>
      <c r="W8" s="227">
        <v>45770</v>
      </c>
      <c r="X8" s="220" t="s">
        <v>341</v>
      </c>
      <c r="Y8" s="227">
        <v>45854</v>
      </c>
      <c r="Z8" s="224">
        <v>7</v>
      </c>
      <c r="AA8" s="220" t="s">
        <v>391</v>
      </c>
      <c r="AB8" s="225" t="s">
        <v>392</v>
      </c>
      <c r="AC8" s="220" t="s">
        <v>497</v>
      </c>
      <c r="AD8" s="220" t="s">
        <v>337</v>
      </c>
      <c r="AE8" s="220" t="s">
        <v>522</v>
      </c>
      <c r="AF8" s="52">
        <f t="shared" si="3"/>
        <v>160</v>
      </c>
      <c r="AG8" s="52">
        <f t="shared" si="4"/>
        <v>0</v>
      </c>
      <c r="AH8" s="52">
        <f t="shared" si="5"/>
        <v>21</v>
      </c>
      <c r="AI8" s="52">
        <f t="shared" si="6"/>
        <v>21</v>
      </c>
      <c r="AJ8" s="200"/>
      <c r="AK8" s="201"/>
    </row>
    <row r="9" spans="1:1102" ht="66.599999999999994" thickBot="1" x14ac:dyDescent="0.35">
      <c r="A9" s="226" t="s">
        <v>161</v>
      </c>
      <c r="B9" s="216" t="s">
        <v>162</v>
      </c>
      <c r="C9" s="213" t="s">
        <v>37</v>
      </c>
      <c r="D9" s="213" t="s">
        <v>46</v>
      </c>
      <c r="E9" s="213" t="s">
        <v>23</v>
      </c>
      <c r="F9" s="213" t="s">
        <v>85</v>
      </c>
      <c r="G9" s="227">
        <v>45695</v>
      </c>
      <c r="H9" s="227" t="s">
        <v>290</v>
      </c>
      <c r="I9" s="227">
        <v>45777</v>
      </c>
      <c r="J9" s="227"/>
      <c r="K9" s="194">
        <v>336000</v>
      </c>
      <c r="L9" s="195">
        <v>70560</v>
      </c>
      <c r="M9" s="49">
        <f t="shared" si="11"/>
        <v>406560</v>
      </c>
      <c r="N9" s="218"/>
      <c r="O9" s="197">
        <v>254620.79999999999</v>
      </c>
      <c r="P9" s="197">
        <v>53470.37</v>
      </c>
      <c r="Q9" s="55">
        <f t="shared" si="0"/>
        <v>308091.17</v>
      </c>
      <c r="R9" s="198" t="s">
        <v>334</v>
      </c>
      <c r="S9" s="51">
        <f t="shared" si="1"/>
        <v>0.24219999508067691</v>
      </c>
      <c r="T9" s="51">
        <f t="shared" si="2"/>
        <v>2.6844691859278739E-2</v>
      </c>
      <c r="U9" s="227">
        <v>45796</v>
      </c>
      <c r="V9" s="227">
        <v>45833</v>
      </c>
      <c r="W9" s="227">
        <v>45848</v>
      </c>
      <c r="X9" s="220" t="s">
        <v>342</v>
      </c>
      <c r="Y9" s="227">
        <v>45939</v>
      </c>
      <c r="Z9" s="224">
        <v>3</v>
      </c>
      <c r="AA9" s="220" t="s">
        <v>393</v>
      </c>
      <c r="AB9" s="225" t="s">
        <v>394</v>
      </c>
      <c r="AC9" s="220" t="s">
        <v>498</v>
      </c>
      <c r="AD9" s="220" t="s">
        <v>333</v>
      </c>
      <c r="AE9" s="220"/>
      <c r="AF9" s="52">
        <f t="shared" si="3"/>
        <v>244</v>
      </c>
      <c r="AG9" s="52">
        <f t="shared" si="4"/>
        <v>37</v>
      </c>
      <c r="AH9" s="52">
        <f t="shared" si="5"/>
        <v>15</v>
      </c>
      <c r="AI9" s="52">
        <f t="shared" si="6"/>
        <v>52</v>
      </c>
      <c r="AJ9" s="200"/>
      <c r="AK9" s="201"/>
    </row>
    <row r="10" spans="1:1102" ht="66.599999999999994" thickBot="1" x14ac:dyDescent="0.35">
      <c r="A10" s="226" t="s">
        <v>163</v>
      </c>
      <c r="B10" s="216" t="s">
        <v>164</v>
      </c>
      <c r="C10" s="213" t="s">
        <v>37</v>
      </c>
      <c r="D10" s="213" t="s">
        <v>46</v>
      </c>
      <c r="E10" s="213" t="s">
        <v>23</v>
      </c>
      <c r="F10" s="213" t="s">
        <v>85</v>
      </c>
      <c r="G10" s="227">
        <v>45695</v>
      </c>
      <c r="H10" s="227" t="s">
        <v>290</v>
      </c>
      <c r="I10" s="227">
        <v>45777</v>
      </c>
      <c r="J10" s="227"/>
      <c r="K10" s="194">
        <v>106800</v>
      </c>
      <c r="L10" s="195">
        <v>22428</v>
      </c>
      <c r="M10" s="49">
        <f t="shared" si="11"/>
        <v>129228</v>
      </c>
      <c r="N10" s="218"/>
      <c r="O10" s="197">
        <v>90000.36</v>
      </c>
      <c r="P10" s="197">
        <v>18900.080000000002</v>
      </c>
      <c r="Q10" s="55">
        <f t="shared" si="0"/>
        <v>108900.44</v>
      </c>
      <c r="R10" s="198" t="s">
        <v>334</v>
      </c>
      <c r="S10" s="51">
        <f t="shared" si="1"/>
        <v>0.1572999659516513</v>
      </c>
      <c r="T10" s="51">
        <f t="shared" si="2"/>
        <v>9.4887456694713879E-3</v>
      </c>
      <c r="U10" s="227">
        <v>45796</v>
      </c>
      <c r="V10" s="227">
        <v>45833</v>
      </c>
      <c r="W10" s="227">
        <v>45848</v>
      </c>
      <c r="X10" s="220" t="s">
        <v>342</v>
      </c>
      <c r="Y10" s="227">
        <v>45939</v>
      </c>
      <c r="Z10" s="224">
        <v>4</v>
      </c>
      <c r="AA10" s="220" t="s">
        <v>395</v>
      </c>
      <c r="AB10" s="225" t="s">
        <v>396</v>
      </c>
      <c r="AC10" s="220" t="s">
        <v>498</v>
      </c>
      <c r="AD10" s="220" t="s">
        <v>333</v>
      </c>
      <c r="AE10" s="220"/>
      <c r="AF10" s="52">
        <f t="shared" si="3"/>
        <v>244</v>
      </c>
      <c r="AG10" s="52">
        <f t="shared" si="4"/>
        <v>37</v>
      </c>
      <c r="AH10" s="52">
        <f t="shared" si="5"/>
        <v>15</v>
      </c>
      <c r="AI10" s="52">
        <f t="shared" si="6"/>
        <v>52</v>
      </c>
      <c r="AJ10" s="200"/>
      <c r="AK10" s="201"/>
    </row>
    <row r="11" spans="1:1102" ht="66.599999999999994" thickBot="1" x14ac:dyDescent="0.35">
      <c r="A11" s="226" t="s">
        <v>165</v>
      </c>
      <c r="B11" s="216" t="s">
        <v>166</v>
      </c>
      <c r="C11" s="213" t="s">
        <v>37</v>
      </c>
      <c r="D11" s="213" t="s">
        <v>46</v>
      </c>
      <c r="E11" s="213" t="s">
        <v>23</v>
      </c>
      <c r="F11" s="213" t="s">
        <v>85</v>
      </c>
      <c r="G11" s="227">
        <v>45695</v>
      </c>
      <c r="H11" s="227" t="s">
        <v>290</v>
      </c>
      <c r="I11" s="227">
        <v>45777</v>
      </c>
      <c r="J11" s="227"/>
      <c r="K11" s="194">
        <v>84000</v>
      </c>
      <c r="L11" s="195">
        <v>17640</v>
      </c>
      <c r="M11" s="49">
        <f t="shared" si="11"/>
        <v>101640</v>
      </c>
      <c r="N11" s="218"/>
      <c r="O11" s="197">
        <v>65998.8</v>
      </c>
      <c r="P11" s="197">
        <v>13859.75</v>
      </c>
      <c r="Q11" s="55">
        <f t="shared" si="0"/>
        <v>79858.55</v>
      </c>
      <c r="R11" s="198" t="s">
        <v>334</v>
      </c>
      <c r="S11" s="51">
        <f t="shared" si="1"/>
        <v>0.21429998032270758</v>
      </c>
      <c r="T11" s="51">
        <f t="shared" si="2"/>
        <v>6.9582590344241428E-3</v>
      </c>
      <c r="U11" s="227">
        <v>45796</v>
      </c>
      <c r="V11" s="227">
        <v>45833</v>
      </c>
      <c r="W11" s="227">
        <v>45848</v>
      </c>
      <c r="X11" s="220" t="s">
        <v>342</v>
      </c>
      <c r="Y11" s="227">
        <v>45939</v>
      </c>
      <c r="Z11" s="224">
        <v>1</v>
      </c>
      <c r="AA11" s="220" t="s">
        <v>395</v>
      </c>
      <c r="AB11" s="225" t="s">
        <v>397</v>
      </c>
      <c r="AC11" s="220" t="s">
        <v>498</v>
      </c>
      <c r="AD11" s="220" t="s">
        <v>333</v>
      </c>
      <c r="AE11" s="220"/>
      <c r="AF11" s="52">
        <f t="shared" si="3"/>
        <v>244</v>
      </c>
      <c r="AG11" s="52">
        <f t="shared" si="4"/>
        <v>37</v>
      </c>
      <c r="AH11" s="52">
        <f t="shared" si="5"/>
        <v>15</v>
      </c>
      <c r="AI11" s="52">
        <f t="shared" si="6"/>
        <v>52</v>
      </c>
      <c r="AJ11" s="200"/>
      <c r="AK11" s="201"/>
    </row>
    <row r="12" spans="1:1102" ht="66.599999999999994" thickBot="1" x14ac:dyDescent="0.35">
      <c r="A12" s="226" t="s">
        <v>167</v>
      </c>
      <c r="B12" s="216" t="s">
        <v>168</v>
      </c>
      <c r="C12" s="213" t="s">
        <v>37</v>
      </c>
      <c r="D12" s="213" t="s">
        <v>46</v>
      </c>
      <c r="E12" s="213" t="s">
        <v>23</v>
      </c>
      <c r="F12" s="213" t="s">
        <v>85</v>
      </c>
      <c r="G12" s="227">
        <v>45695</v>
      </c>
      <c r="H12" s="227" t="s">
        <v>290</v>
      </c>
      <c r="I12" s="227">
        <v>45777</v>
      </c>
      <c r="J12" s="227"/>
      <c r="K12" s="194">
        <v>84000</v>
      </c>
      <c r="L12" s="195">
        <v>17640</v>
      </c>
      <c r="M12" s="49">
        <f t="shared" si="11"/>
        <v>101640</v>
      </c>
      <c r="N12" s="218"/>
      <c r="O12" s="197">
        <v>78002.399999999994</v>
      </c>
      <c r="P12" s="197">
        <v>16380.5</v>
      </c>
      <c r="Q12" s="55">
        <f t="shared" si="0"/>
        <v>94382.9</v>
      </c>
      <c r="R12" s="198" t="s">
        <v>334</v>
      </c>
      <c r="S12" s="51">
        <f t="shared" si="1"/>
        <v>7.1400039354584832E-2</v>
      </c>
      <c r="T12" s="51">
        <f t="shared" si="2"/>
        <v>8.2237990374249264E-3</v>
      </c>
      <c r="U12" s="227">
        <v>45796</v>
      </c>
      <c r="V12" s="227">
        <v>45833</v>
      </c>
      <c r="W12" s="227">
        <v>45848</v>
      </c>
      <c r="X12" s="220" t="s">
        <v>342</v>
      </c>
      <c r="Y12" s="227">
        <v>45939</v>
      </c>
      <c r="Z12" s="224">
        <v>1</v>
      </c>
      <c r="AA12" s="220" t="s">
        <v>395</v>
      </c>
      <c r="AB12" s="225" t="s">
        <v>398</v>
      </c>
      <c r="AC12" s="220" t="s">
        <v>498</v>
      </c>
      <c r="AD12" s="220" t="s">
        <v>333</v>
      </c>
      <c r="AE12" s="220"/>
      <c r="AF12" s="52">
        <f t="shared" si="3"/>
        <v>244</v>
      </c>
      <c r="AG12" s="52">
        <f t="shared" si="4"/>
        <v>37</v>
      </c>
      <c r="AH12" s="52">
        <f t="shared" si="5"/>
        <v>15</v>
      </c>
      <c r="AI12" s="52">
        <f t="shared" si="6"/>
        <v>52</v>
      </c>
      <c r="AJ12" s="200"/>
      <c r="AK12" s="201"/>
    </row>
    <row r="13" spans="1:1102" ht="40.200000000000003" thickBot="1" x14ac:dyDescent="0.35">
      <c r="A13" s="226" t="s">
        <v>169</v>
      </c>
      <c r="B13" s="216" t="s">
        <v>170</v>
      </c>
      <c r="C13" s="213" t="s">
        <v>37</v>
      </c>
      <c r="D13" s="213" t="s">
        <v>46</v>
      </c>
      <c r="E13" s="213" t="s">
        <v>23</v>
      </c>
      <c r="F13" s="213" t="s">
        <v>85</v>
      </c>
      <c r="G13" s="227">
        <v>45695</v>
      </c>
      <c r="H13" s="227" t="s">
        <v>290</v>
      </c>
      <c r="I13" s="227">
        <v>45777</v>
      </c>
      <c r="J13" s="227"/>
      <c r="K13" s="194">
        <v>59880</v>
      </c>
      <c r="L13" s="195">
        <v>12574.8</v>
      </c>
      <c r="M13" s="50">
        <f t="shared" si="11"/>
        <v>72454.8</v>
      </c>
      <c r="N13" s="218"/>
      <c r="O13" s="197">
        <v>47999.81</v>
      </c>
      <c r="P13" s="197">
        <v>10079.959999999999</v>
      </c>
      <c r="Q13" s="55">
        <f t="shared" si="0"/>
        <v>58079.77</v>
      </c>
      <c r="R13" s="219" t="s">
        <v>334</v>
      </c>
      <c r="S13" s="56">
        <f t="shared" si="1"/>
        <v>0.19839996798003734</v>
      </c>
      <c r="T13" s="56">
        <f t="shared" si="2"/>
        <v>5.0606238695765984E-3</v>
      </c>
      <c r="U13" s="227">
        <v>45796</v>
      </c>
      <c r="V13" s="227">
        <v>45833</v>
      </c>
      <c r="W13" s="227">
        <v>45848</v>
      </c>
      <c r="X13" s="220" t="s">
        <v>342</v>
      </c>
      <c r="Y13" s="227">
        <v>45939</v>
      </c>
      <c r="Z13" s="224">
        <v>1</v>
      </c>
      <c r="AA13" s="220" t="s">
        <v>395</v>
      </c>
      <c r="AB13" s="225" t="s">
        <v>399</v>
      </c>
      <c r="AC13" s="220" t="s">
        <v>498</v>
      </c>
      <c r="AD13" s="220" t="s">
        <v>333</v>
      </c>
      <c r="AE13" s="220"/>
      <c r="AF13" s="57">
        <f t="shared" si="3"/>
        <v>244</v>
      </c>
      <c r="AG13" s="57">
        <f t="shared" si="4"/>
        <v>37</v>
      </c>
      <c r="AH13" s="57">
        <f t="shared" si="5"/>
        <v>15</v>
      </c>
      <c r="AI13" s="57">
        <f t="shared" si="6"/>
        <v>52</v>
      </c>
      <c r="AJ13" s="221"/>
      <c r="AK13" s="222"/>
    </row>
    <row r="14" spans="1:1102" ht="79.8" thickBot="1" x14ac:dyDescent="0.35">
      <c r="A14" s="226" t="s">
        <v>171</v>
      </c>
      <c r="B14" s="228" t="s">
        <v>172</v>
      </c>
      <c r="C14" s="213" t="s">
        <v>9</v>
      </c>
      <c r="D14" s="213" t="s">
        <v>145</v>
      </c>
      <c r="E14" s="213" t="s">
        <v>23</v>
      </c>
      <c r="F14" s="213" t="s">
        <v>93</v>
      </c>
      <c r="G14" s="227">
        <v>45722</v>
      </c>
      <c r="H14" s="227" t="s">
        <v>291</v>
      </c>
      <c r="I14" s="227">
        <v>45784</v>
      </c>
      <c r="J14" s="227"/>
      <c r="K14" s="194">
        <v>48071</v>
      </c>
      <c r="L14" s="194">
        <v>10094.91</v>
      </c>
      <c r="M14" s="49">
        <f t="shared" si="11"/>
        <v>58165.91</v>
      </c>
      <c r="N14" s="218"/>
      <c r="O14" s="197">
        <v>48071</v>
      </c>
      <c r="P14" s="197">
        <v>10094.91</v>
      </c>
      <c r="Q14" s="55">
        <f t="shared" si="0"/>
        <v>58165.91</v>
      </c>
      <c r="R14" s="198" t="s">
        <v>337</v>
      </c>
      <c r="S14" s="51">
        <f t="shared" si="1"/>
        <v>0</v>
      </c>
      <c r="T14" s="51">
        <f t="shared" si="2"/>
        <v>5.0681294457888557E-3</v>
      </c>
      <c r="U14" s="227">
        <v>45803</v>
      </c>
      <c r="V14" s="227">
        <v>45875</v>
      </c>
      <c r="W14" s="227">
        <v>45904</v>
      </c>
      <c r="X14" s="220" t="s">
        <v>343</v>
      </c>
      <c r="Y14" s="227">
        <v>45940</v>
      </c>
      <c r="Z14" s="224">
        <v>4</v>
      </c>
      <c r="AA14" s="220" t="s">
        <v>400</v>
      </c>
      <c r="AB14" s="229" t="s">
        <v>401</v>
      </c>
      <c r="AC14" s="227" t="s">
        <v>499</v>
      </c>
      <c r="AD14" s="220" t="s">
        <v>333</v>
      </c>
      <c r="AE14" s="220"/>
      <c r="AF14" s="52">
        <f t="shared" si="3"/>
        <v>218</v>
      </c>
      <c r="AG14" s="52">
        <f t="shared" si="4"/>
        <v>72</v>
      </c>
      <c r="AH14" s="52">
        <f t="shared" si="5"/>
        <v>29</v>
      </c>
      <c r="AI14" s="52">
        <f t="shared" si="6"/>
        <v>101</v>
      </c>
      <c r="AJ14" s="200"/>
      <c r="AK14" s="201"/>
    </row>
    <row r="15" spans="1:1102" ht="53.4" thickBot="1" x14ac:dyDescent="0.35">
      <c r="A15" s="226" t="s">
        <v>173</v>
      </c>
      <c r="B15" s="216" t="s">
        <v>174</v>
      </c>
      <c r="C15" s="220" t="s">
        <v>37</v>
      </c>
      <c r="D15" s="213" t="s">
        <v>145</v>
      </c>
      <c r="E15" s="213" t="s">
        <v>23</v>
      </c>
      <c r="F15" s="213" t="s">
        <v>60</v>
      </c>
      <c r="G15" s="227">
        <v>45740</v>
      </c>
      <c r="H15" s="227" t="s">
        <v>292</v>
      </c>
      <c r="I15" s="227">
        <v>45754</v>
      </c>
      <c r="J15" s="227"/>
      <c r="K15" s="194">
        <v>95867.77</v>
      </c>
      <c r="L15" s="195">
        <v>20132.23</v>
      </c>
      <c r="M15" s="49">
        <f t="shared" si="11"/>
        <v>116000</v>
      </c>
      <c r="N15" s="218"/>
      <c r="O15" s="197">
        <v>74144.13</v>
      </c>
      <c r="P15" s="197">
        <v>15579.17</v>
      </c>
      <c r="Q15" s="55">
        <f t="shared" si="0"/>
        <v>89723.3</v>
      </c>
      <c r="R15" s="198" t="s">
        <v>334</v>
      </c>
      <c r="S15" s="51">
        <f t="shared" si="1"/>
        <v>0.226523275862069</v>
      </c>
      <c r="T15" s="51">
        <f t="shared" si="2"/>
        <v>7.8177973782813191E-3</v>
      </c>
      <c r="U15" s="227">
        <v>45784</v>
      </c>
      <c r="V15" s="227">
        <v>45784</v>
      </c>
      <c r="W15" s="227">
        <v>45811</v>
      </c>
      <c r="X15" s="230" t="s">
        <v>344</v>
      </c>
      <c r="Y15" s="227">
        <v>45859</v>
      </c>
      <c r="Z15" s="231">
        <v>13</v>
      </c>
      <c r="AA15" s="232" t="s">
        <v>402</v>
      </c>
      <c r="AB15" s="215" t="s">
        <v>403</v>
      </c>
      <c r="AC15" s="220" t="s">
        <v>500</v>
      </c>
      <c r="AD15" s="220" t="s">
        <v>333</v>
      </c>
      <c r="AE15" s="220"/>
      <c r="AF15" s="52">
        <f t="shared" si="3"/>
        <v>119</v>
      </c>
      <c r="AG15" s="52">
        <f t="shared" si="4"/>
        <v>0</v>
      </c>
      <c r="AH15" s="52">
        <f t="shared" si="5"/>
        <v>27</v>
      </c>
      <c r="AI15" s="52">
        <f t="shared" si="6"/>
        <v>27</v>
      </c>
      <c r="AJ15" s="200"/>
      <c r="AK15" s="201"/>
    </row>
    <row r="16" spans="1:1102" ht="79.8" thickBot="1" x14ac:dyDescent="0.35">
      <c r="A16" s="226" t="s">
        <v>175</v>
      </c>
      <c r="B16" s="216" t="s">
        <v>176</v>
      </c>
      <c r="C16" s="220" t="s">
        <v>37</v>
      </c>
      <c r="D16" s="213" t="s">
        <v>144</v>
      </c>
      <c r="E16" s="213" t="s">
        <v>23</v>
      </c>
      <c r="F16" s="213" t="s">
        <v>60</v>
      </c>
      <c r="G16" s="227">
        <v>45740</v>
      </c>
      <c r="H16" s="227" t="s">
        <v>293</v>
      </c>
      <c r="I16" s="227">
        <v>45758</v>
      </c>
      <c r="J16" s="227"/>
      <c r="K16" s="194">
        <v>51239.67</v>
      </c>
      <c r="L16" s="233">
        <v>10760.33</v>
      </c>
      <c r="M16" s="49">
        <f t="shared" si="11"/>
        <v>62000</v>
      </c>
      <c r="N16" s="218"/>
      <c r="O16" s="197">
        <v>32557.69</v>
      </c>
      <c r="P16" s="197">
        <v>6837.11</v>
      </c>
      <c r="Q16" s="55">
        <f t="shared" si="0"/>
        <v>39394.799999999996</v>
      </c>
      <c r="R16" s="198" t="s">
        <v>334</v>
      </c>
      <c r="S16" s="51">
        <f t="shared" si="1"/>
        <v>0.36460000000000004</v>
      </c>
      <c r="T16" s="51">
        <f t="shared" si="2"/>
        <v>3.4325594818504991E-3</v>
      </c>
      <c r="U16" s="227">
        <v>45789</v>
      </c>
      <c r="V16" s="227">
        <v>45789</v>
      </c>
      <c r="W16" s="227">
        <v>45811</v>
      </c>
      <c r="X16" s="230" t="s">
        <v>345</v>
      </c>
      <c r="Y16" s="227">
        <v>45859</v>
      </c>
      <c r="Z16" s="231">
        <v>11</v>
      </c>
      <c r="AA16" s="232" t="s">
        <v>404</v>
      </c>
      <c r="AB16" s="215" t="s">
        <v>405</v>
      </c>
      <c r="AC16" s="220" t="s">
        <v>501</v>
      </c>
      <c r="AD16" s="220" t="s">
        <v>333</v>
      </c>
      <c r="AE16" s="220"/>
      <c r="AF16" s="52">
        <f t="shared" si="3"/>
        <v>119</v>
      </c>
      <c r="AG16" s="52">
        <f t="shared" si="4"/>
        <v>0</v>
      </c>
      <c r="AH16" s="52">
        <f t="shared" si="5"/>
        <v>22</v>
      </c>
      <c r="AI16" s="52">
        <f t="shared" si="6"/>
        <v>22</v>
      </c>
      <c r="AJ16" s="200"/>
      <c r="AK16" s="201"/>
    </row>
    <row r="17" spans="1:37" ht="40.200000000000003" thickBot="1" x14ac:dyDescent="0.35">
      <c r="A17" s="226" t="s">
        <v>177</v>
      </c>
      <c r="B17" s="216" t="s">
        <v>178</v>
      </c>
      <c r="C17" s="220" t="s">
        <v>37</v>
      </c>
      <c r="D17" s="213" t="s">
        <v>144</v>
      </c>
      <c r="E17" s="220" t="s">
        <v>23</v>
      </c>
      <c r="F17" s="220" t="s">
        <v>58</v>
      </c>
      <c r="G17" s="227">
        <v>45754</v>
      </c>
      <c r="H17" s="227" t="s">
        <v>294</v>
      </c>
      <c r="I17" s="227">
        <v>45807</v>
      </c>
      <c r="J17" s="227"/>
      <c r="K17" s="194">
        <v>21423.98</v>
      </c>
      <c r="L17" s="195">
        <v>4499.04</v>
      </c>
      <c r="M17" s="49">
        <f t="shared" si="11"/>
        <v>25923.02</v>
      </c>
      <c r="N17" s="218"/>
      <c r="O17" s="197">
        <v>21423.98</v>
      </c>
      <c r="P17" s="197">
        <v>4499.04</v>
      </c>
      <c r="Q17" s="55">
        <f t="shared" si="0"/>
        <v>25923.02</v>
      </c>
      <c r="R17" s="198"/>
      <c r="S17" s="51">
        <f t="shared" si="1"/>
        <v>0</v>
      </c>
      <c r="T17" s="51">
        <f t="shared" si="2"/>
        <v>2.2587323225197269E-3</v>
      </c>
      <c r="U17" s="227">
        <v>45819</v>
      </c>
      <c r="V17" s="227">
        <v>45819</v>
      </c>
      <c r="W17" s="227">
        <v>45840</v>
      </c>
      <c r="X17" s="220" t="s">
        <v>346</v>
      </c>
      <c r="Y17" s="227">
        <v>45852</v>
      </c>
      <c r="Z17" s="224">
        <v>7</v>
      </c>
      <c r="AA17" s="220" t="s">
        <v>406</v>
      </c>
      <c r="AB17" s="234" t="s">
        <v>407</v>
      </c>
      <c r="AC17" s="220" t="s">
        <v>502</v>
      </c>
      <c r="AD17" s="220" t="s">
        <v>333</v>
      </c>
      <c r="AE17" s="220"/>
      <c r="AF17" s="52">
        <f t="shared" si="3"/>
        <v>98</v>
      </c>
      <c r="AG17" s="52">
        <f t="shared" si="4"/>
        <v>0</v>
      </c>
      <c r="AH17" s="52">
        <f t="shared" si="5"/>
        <v>21</v>
      </c>
      <c r="AI17" s="52">
        <f t="shared" si="6"/>
        <v>21</v>
      </c>
      <c r="AJ17" s="200"/>
      <c r="AK17" s="201"/>
    </row>
    <row r="18" spans="1:37" ht="66.599999999999994" thickBot="1" x14ac:dyDescent="0.35">
      <c r="A18" s="226" t="s">
        <v>179</v>
      </c>
      <c r="B18" s="216" t="s">
        <v>180</v>
      </c>
      <c r="C18" s="220" t="s">
        <v>9</v>
      </c>
      <c r="D18" s="213" t="s">
        <v>46</v>
      </c>
      <c r="E18" s="220" t="s">
        <v>23</v>
      </c>
      <c r="F18" s="220" t="s">
        <v>67</v>
      </c>
      <c r="G18" s="227">
        <v>45761</v>
      </c>
      <c r="H18" s="227" t="s">
        <v>295</v>
      </c>
      <c r="I18" s="227">
        <v>45772</v>
      </c>
      <c r="J18" s="227"/>
      <c r="K18" s="194">
        <v>150014</v>
      </c>
      <c r="L18" s="235">
        <v>31503</v>
      </c>
      <c r="M18" s="49">
        <f t="shared" si="11"/>
        <v>181517</v>
      </c>
      <c r="N18" s="218"/>
      <c r="O18" s="197">
        <v>149008.91</v>
      </c>
      <c r="P18" s="197">
        <v>31291.81</v>
      </c>
      <c r="Q18" s="55">
        <f t="shared" si="0"/>
        <v>180300.72</v>
      </c>
      <c r="R18" s="198"/>
      <c r="S18" s="51">
        <f t="shared" si="1"/>
        <v>6.7006396095131704E-3</v>
      </c>
      <c r="T18" s="51">
        <f t="shared" si="2"/>
        <v>1.5710016195550479E-2</v>
      </c>
      <c r="U18" s="227">
        <v>45791</v>
      </c>
      <c r="V18" s="227">
        <v>45798</v>
      </c>
      <c r="W18" s="227">
        <v>45812</v>
      </c>
      <c r="X18" s="230" t="s">
        <v>347</v>
      </c>
      <c r="Y18" s="227">
        <v>45849</v>
      </c>
      <c r="Z18" s="236">
        <v>1</v>
      </c>
      <c r="AA18" s="232" t="s">
        <v>408</v>
      </c>
      <c r="AB18" s="234" t="s">
        <v>409</v>
      </c>
      <c r="AC18" s="220" t="s">
        <v>503</v>
      </c>
      <c r="AD18" s="220" t="s">
        <v>335</v>
      </c>
      <c r="AE18" s="220" t="s">
        <v>531</v>
      </c>
      <c r="AF18" s="52">
        <f t="shared" si="3"/>
        <v>88</v>
      </c>
      <c r="AG18" s="52">
        <f t="shared" si="4"/>
        <v>7</v>
      </c>
      <c r="AH18" s="52">
        <f t="shared" si="5"/>
        <v>14</v>
      </c>
      <c r="AI18" s="52">
        <f t="shared" si="6"/>
        <v>21</v>
      </c>
      <c r="AJ18" s="200"/>
      <c r="AK18" s="201"/>
    </row>
    <row r="19" spans="1:37" ht="53.4" thickBot="1" x14ac:dyDescent="0.35">
      <c r="A19" s="226" t="s">
        <v>181</v>
      </c>
      <c r="B19" s="216" t="s">
        <v>182</v>
      </c>
      <c r="C19" s="220" t="s">
        <v>37</v>
      </c>
      <c r="D19" s="213" t="s">
        <v>144</v>
      </c>
      <c r="E19" s="220" t="s">
        <v>23</v>
      </c>
      <c r="F19" s="220" t="s">
        <v>67</v>
      </c>
      <c r="G19" s="227">
        <v>45761</v>
      </c>
      <c r="H19" s="227" t="s">
        <v>296</v>
      </c>
      <c r="I19" s="227">
        <v>45791</v>
      </c>
      <c r="J19" s="227"/>
      <c r="K19" s="194">
        <v>1876</v>
      </c>
      <c r="L19" s="237">
        <v>393.96</v>
      </c>
      <c r="M19" s="49">
        <f t="shared" si="11"/>
        <v>2269.96</v>
      </c>
      <c r="N19" s="218"/>
      <c r="O19" s="197">
        <v>1876</v>
      </c>
      <c r="P19" s="197">
        <v>393.96</v>
      </c>
      <c r="Q19" s="55">
        <f t="shared" si="0"/>
        <v>2269.96</v>
      </c>
      <c r="R19" s="198"/>
      <c r="S19" s="51">
        <f t="shared" si="1"/>
        <v>0</v>
      </c>
      <c r="T19" s="51">
        <f t="shared" si="2"/>
        <v>1.9778683281604069E-4</v>
      </c>
      <c r="U19" s="227">
        <v>45812</v>
      </c>
      <c r="V19" s="227"/>
      <c r="W19" s="227">
        <v>45833</v>
      </c>
      <c r="X19" s="220" t="s">
        <v>348</v>
      </c>
      <c r="Y19" s="227">
        <v>45845</v>
      </c>
      <c r="Z19" s="236">
        <v>1</v>
      </c>
      <c r="AA19" s="220" t="s">
        <v>410</v>
      </c>
      <c r="AB19" s="234" t="s">
        <v>411</v>
      </c>
      <c r="AC19" s="220" t="s">
        <v>504</v>
      </c>
      <c r="AD19" s="220" t="s">
        <v>333</v>
      </c>
      <c r="AE19" s="220"/>
      <c r="AF19" s="52">
        <f t="shared" si="3"/>
        <v>84</v>
      </c>
      <c r="AG19" s="52">
        <f t="shared" si="4"/>
        <v>0</v>
      </c>
      <c r="AH19" s="52">
        <f t="shared" si="5"/>
        <v>21</v>
      </c>
      <c r="AI19" s="52">
        <f t="shared" si="6"/>
        <v>21</v>
      </c>
      <c r="AJ19" s="200"/>
      <c r="AK19" s="201"/>
    </row>
    <row r="20" spans="1:37" ht="53.4" thickBot="1" x14ac:dyDescent="0.35">
      <c r="A20" s="226" t="s">
        <v>183</v>
      </c>
      <c r="B20" s="216" t="s">
        <v>182</v>
      </c>
      <c r="C20" s="220" t="s">
        <v>37</v>
      </c>
      <c r="D20" s="213" t="s">
        <v>144</v>
      </c>
      <c r="E20" s="220" t="s">
        <v>23</v>
      </c>
      <c r="F20" s="220" t="s">
        <v>67</v>
      </c>
      <c r="G20" s="227">
        <v>45761</v>
      </c>
      <c r="H20" s="227" t="s">
        <v>296</v>
      </c>
      <c r="I20" s="227">
        <v>45791</v>
      </c>
      <c r="J20" s="227"/>
      <c r="K20" s="194">
        <v>9040</v>
      </c>
      <c r="L20" s="237">
        <v>1898.4</v>
      </c>
      <c r="M20" s="49">
        <f t="shared" si="11"/>
        <v>10938.4</v>
      </c>
      <c r="N20" s="218"/>
      <c r="O20" s="197">
        <v>9040</v>
      </c>
      <c r="P20" s="197">
        <v>1898.4</v>
      </c>
      <c r="Q20" s="55">
        <f t="shared" si="0"/>
        <v>10938.4</v>
      </c>
      <c r="R20" s="198"/>
      <c r="S20" s="51">
        <f t="shared" si="1"/>
        <v>0</v>
      </c>
      <c r="T20" s="51">
        <f t="shared" si="2"/>
        <v>9.5308793638433252E-4</v>
      </c>
      <c r="U20" s="227">
        <v>45812</v>
      </c>
      <c r="V20" s="227"/>
      <c r="W20" s="227">
        <v>45833</v>
      </c>
      <c r="X20" s="220" t="s">
        <v>348</v>
      </c>
      <c r="Y20" s="227">
        <v>45845</v>
      </c>
      <c r="Z20" s="236">
        <v>1</v>
      </c>
      <c r="AA20" s="220" t="s">
        <v>410</v>
      </c>
      <c r="AB20" s="234" t="s">
        <v>411</v>
      </c>
      <c r="AC20" s="220" t="s">
        <v>504</v>
      </c>
      <c r="AD20" s="220" t="s">
        <v>333</v>
      </c>
      <c r="AE20" s="220"/>
      <c r="AF20" s="52">
        <f t="shared" si="3"/>
        <v>84</v>
      </c>
      <c r="AG20" s="52">
        <f t="shared" si="4"/>
        <v>0</v>
      </c>
      <c r="AH20" s="52">
        <f t="shared" si="5"/>
        <v>21</v>
      </c>
      <c r="AI20" s="52">
        <f t="shared" si="6"/>
        <v>21</v>
      </c>
      <c r="AJ20" s="200"/>
      <c r="AK20" s="201"/>
    </row>
    <row r="21" spans="1:37" ht="53.4" thickBot="1" x14ac:dyDescent="0.35">
      <c r="A21" s="226" t="s">
        <v>184</v>
      </c>
      <c r="B21" s="216" t="s">
        <v>182</v>
      </c>
      <c r="C21" s="220" t="s">
        <v>37</v>
      </c>
      <c r="D21" s="213" t="s">
        <v>144</v>
      </c>
      <c r="E21" s="220" t="s">
        <v>23</v>
      </c>
      <c r="F21" s="220" t="s">
        <v>67</v>
      </c>
      <c r="G21" s="227">
        <v>45761</v>
      </c>
      <c r="H21" s="227" t="s">
        <v>296</v>
      </c>
      <c r="I21" s="227">
        <v>45791</v>
      </c>
      <c r="J21" s="227"/>
      <c r="K21" s="194">
        <v>41906</v>
      </c>
      <c r="L21" s="237">
        <v>8800.26</v>
      </c>
      <c r="M21" s="49">
        <f t="shared" si="11"/>
        <v>50706.26</v>
      </c>
      <c r="N21" s="218"/>
      <c r="O21" s="197">
        <v>41906</v>
      </c>
      <c r="P21" s="197">
        <v>8800.26</v>
      </c>
      <c r="Q21" s="55">
        <f t="shared" si="0"/>
        <v>50706.26</v>
      </c>
      <c r="R21" s="198"/>
      <c r="S21" s="51">
        <f t="shared" si="1"/>
        <v>0</v>
      </c>
      <c r="T21" s="51">
        <f t="shared" si="2"/>
        <v>4.4181529935975487E-3</v>
      </c>
      <c r="U21" s="227">
        <v>45812</v>
      </c>
      <c r="V21" s="227"/>
      <c r="W21" s="227">
        <v>45833</v>
      </c>
      <c r="X21" s="220" t="s">
        <v>348</v>
      </c>
      <c r="Y21" s="227">
        <v>45845</v>
      </c>
      <c r="Z21" s="236">
        <v>1</v>
      </c>
      <c r="AA21" s="220" t="s">
        <v>410</v>
      </c>
      <c r="AB21" s="234" t="s">
        <v>411</v>
      </c>
      <c r="AC21" s="220" t="s">
        <v>504</v>
      </c>
      <c r="AD21" s="220" t="s">
        <v>333</v>
      </c>
      <c r="AE21" s="220"/>
      <c r="AF21" s="52">
        <f t="shared" si="3"/>
        <v>84</v>
      </c>
      <c r="AG21" s="52">
        <f t="shared" si="4"/>
        <v>0</v>
      </c>
      <c r="AH21" s="52">
        <f t="shared" si="5"/>
        <v>21</v>
      </c>
      <c r="AI21" s="52">
        <f t="shared" si="6"/>
        <v>21</v>
      </c>
      <c r="AJ21" s="200"/>
      <c r="AK21" s="201"/>
    </row>
    <row r="22" spans="1:37" ht="40.200000000000003" thickBot="1" x14ac:dyDescent="0.35">
      <c r="A22" s="226" t="s">
        <v>185</v>
      </c>
      <c r="B22" s="216" t="s">
        <v>186</v>
      </c>
      <c r="C22" s="220" t="s">
        <v>9</v>
      </c>
      <c r="D22" s="213" t="s">
        <v>144</v>
      </c>
      <c r="E22" s="213" t="s">
        <v>23</v>
      </c>
      <c r="F22" s="213" t="s">
        <v>82</v>
      </c>
      <c r="G22" s="227">
        <v>45771</v>
      </c>
      <c r="H22" s="227" t="s">
        <v>297</v>
      </c>
      <c r="I22" s="227">
        <v>45797</v>
      </c>
      <c r="J22" s="227"/>
      <c r="K22" s="194">
        <v>20800</v>
      </c>
      <c r="L22" s="195">
        <v>4368</v>
      </c>
      <c r="M22" s="49">
        <f t="shared" si="11"/>
        <v>25168</v>
      </c>
      <c r="N22" s="218"/>
      <c r="O22" s="197">
        <v>17201.599999999999</v>
      </c>
      <c r="P22" s="197">
        <v>3612.34</v>
      </c>
      <c r="Q22" s="55">
        <f t="shared" si="0"/>
        <v>20813.939999999999</v>
      </c>
      <c r="R22" s="198"/>
      <c r="S22" s="51">
        <f t="shared" si="1"/>
        <v>0.17299984106802291</v>
      </c>
      <c r="T22" s="51">
        <f t="shared" si="2"/>
        <v>1.8135664377447627E-3</v>
      </c>
      <c r="U22" s="227">
        <v>45812</v>
      </c>
      <c r="V22" s="227">
        <v>45812</v>
      </c>
      <c r="W22" s="227">
        <v>45863</v>
      </c>
      <c r="X22" s="220" t="s">
        <v>349</v>
      </c>
      <c r="Y22" s="227">
        <v>45845</v>
      </c>
      <c r="Z22" s="231">
        <v>2</v>
      </c>
      <c r="AA22" s="220" t="s">
        <v>412</v>
      </c>
      <c r="AB22" s="215" t="s">
        <v>413</v>
      </c>
      <c r="AC22" s="220" t="s">
        <v>505</v>
      </c>
      <c r="AD22" s="220" t="s">
        <v>335</v>
      </c>
      <c r="AE22" s="220" t="s">
        <v>544</v>
      </c>
      <c r="AF22" s="52">
        <f t="shared" si="3"/>
        <v>74</v>
      </c>
      <c r="AG22" s="52">
        <f t="shared" si="4"/>
        <v>0</v>
      </c>
      <c r="AH22" s="52">
        <f t="shared" si="5"/>
        <v>51</v>
      </c>
      <c r="AI22" s="52">
        <f t="shared" si="6"/>
        <v>51</v>
      </c>
      <c r="AJ22" s="200"/>
      <c r="AK22" s="201"/>
    </row>
    <row r="23" spans="1:37" ht="93" thickBot="1" x14ac:dyDescent="0.35">
      <c r="A23" s="226" t="s">
        <v>187</v>
      </c>
      <c r="B23" s="216" t="s">
        <v>188</v>
      </c>
      <c r="C23" s="220" t="s">
        <v>9</v>
      </c>
      <c r="D23" s="213" t="s">
        <v>46</v>
      </c>
      <c r="E23" s="213" t="s">
        <v>23</v>
      </c>
      <c r="F23" s="213" t="s">
        <v>67</v>
      </c>
      <c r="G23" s="227">
        <v>45785</v>
      </c>
      <c r="H23" s="227" t="s">
        <v>298</v>
      </c>
      <c r="I23" s="227">
        <v>45806</v>
      </c>
      <c r="J23" s="227"/>
      <c r="K23" s="194">
        <v>167688.20000000001</v>
      </c>
      <c r="L23" s="195">
        <v>35214.519999999997</v>
      </c>
      <c r="M23" s="49">
        <f t="shared" si="11"/>
        <v>202902.72</v>
      </c>
      <c r="N23" s="218"/>
      <c r="O23" s="197">
        <v>165675.95000000001</v>
      </c>
      <c r="P23" s="197">
        <v>34791.94</v>
      </c>
      <c r="Q23" s="55">
        <f t="shared" si="0"/>
        <v>200467.89</v>
      </c>
      <c r="R23" s="198"/>
      <c r="S23" s="51">
        <f t="shared" si="1"/>
        <v>1.1999986988838751E-2</v>
      </c>
      <c r="T23" s="51">
        <f t="shared" si="2"/>
        <v>1.7467228076448238E-2</v>
      </c>
      <c r="U23" s="227">
        <v>45827</v>
      </c>
      <c r="V23" s="227">
        <v>45827</v>
      </c>
      <c r="W23" s="227">
        <v>45861</v>
      </c>
      <c r="X23" s="220" t="s">
        <v>350</v>
      </c>
      <c r="Y23" s="227">
        <v>45929</v>
      </c>
      <c r="Z23" s="231">
        <v>3</v>
      </c>
      <c r="AA23" s="220" t="s">
        <v>414</v>
      </c>
      <c r="AB23" s="215" t="s">
        <v>415</v>
      </c>
      <c r="AC23" s="220" t="s">
        <v>506</v>
      </c>
      <c r="AD23" s="220" t="s">
        <v>333</v>
      </c>
      <c r="AE23" s="220"/>
      <c r="AF23" s="52">
        <f t="shared" si="3"/>
        <v>144</v>
      </c>
      <c r="AG23" s="52">
        <f t="shared" si="4"/>
        <v>0</v>
      </c>
      <c r="AH23" s="52">
        <f t="shared" si="5"/>
        <v>34</v>
      </c>
      <c r="AI23" s="52">
        <f t="shared" si="6"/>
        <v>34</v>
      </c>
      <c r="AJ23" s="200"/>
      <c r="AK23" s="201"/>
    </row>
    <row r="24" spans="1:37" ht="79.8" thickBot="1" x14ac:dyDescent="0.35">
      <c r="A24" s="226" t="s">
        <v>189</v>
      </c>
      <c r="B24" s="216" t="s">
        <v>190</v>
      </c>
      <c r="C24" s="220" t="s">
        <v>9</v>
      </c>
      <c r="D24" s="213" t="s">
        <v>46</v>
      </c>
      <c r="E24" s="213" t="s">
        <v>23</v>
      </c>
      <c r="F24" s="213" t="s">
        <v>67</v>
      </c>
      <c r="G24" s="227">
        <v>45785</v>
      </c>
      <c r="H24" s="227" t="s">
        <v>298</v>
      </c>
      <c r="I24" s="227">
        <v>45806</v>
      </c>
      <c r="J24" s="227"/>
      <c r="K24" s="238">
        <v>106906</v>
      </c>
      <c r="L24" s="195">
        <v>22450.26</v>
      </c>
      <c r="M24" s="49">
        <f t="shared" si="11"/>
        <v>129356.26</v>
      </c>
      <c r="N24" s="218"/>
      <c r="O24" s="197">
        <v>90870.1</v>
      </c>
      <c r="P24" s="197">
        <v>19082.72</v>
      </c>
      <c r="Q24" s="55">
        <f t="shared" si="0"/>
        <v>109952.82</v>
      </c>
      <c r="R24" s="198"/>
      <c r="S24" s="51">
        <f t="shared" si="1"/>
        <v>0.1500000077305883</v>
      </c>
      <c r="T24" s="51">
        <f t="shared" si="2"/>
        <v>9.5804419580046412E-3</v>
      </c>
      <c r="U24" s="227">
        <v>45827</v>
      </c>
      <c r="V24" s="227">
        <v>45827</v>
      </c>
      <c r="W24" s="227">
        <v>45861</v>
      </c>
      <c r="X24" s="220" t="s">
        <v>350</v>
      </c>
      <c r="Y24" s="227">
        <v>45929</v>
      </c>
      <c r="Z24" s="231">
        <v>2</v>
      </c>
      <c r="AA24" s="220" t="s">
        <v>416</v>
      </c>
      <c r="AB24" s="215" t="s">
        <v>417</v>
      </c>
      <c r="AC24" s="220" t="s">
        <v>507</v>
      </c>
      <c r="AD24" s="220" t="s">
        <v>333</v>
      </c>
      <c r="AE24" s="220"/>
      <c r="AF24" s="52">
        <f t="shared" si="3"/>
        <v>144</v>
      </c>
      <c r="AG24" s="52">
        <f t="shared" si="4"/>
        <v>0</v>
      </c>
      <c r="AH24" s="52">
        <f t="shared" si="5"/>
        <v>34</v>
      </c>
      <c r="AI24" s="52">
        <f t="shared" si="6"/>
        <v>34</v>
      </c>
      <c r="AJ24" s="200"/>
      <c r="AK24" s="201"/>
    </row>
    <row r="25" spans="1:37" ht="66.599999999999994" thickBot="1" x14ac:dyDescent="0.35">
      <c r="A25" s="239" t="s">
        <v>191</v>
      </c>
      <c r="B25" s="228" t="s">
        <v>192</v>
      </c>
      <c r="C25" s="224" t="s">
        <v>9</v>
      </c>
      <c r="D25" s="143" t="s">
        <v>145</v>
      </c>
      <c r="E25" s="143" t="s">
        <v>23</v>
      </c>
      <c r="F25" s="143" t="s">
        <v>67</v>
      </c>
      <c r="G25" s="240" t="s">
        <v>284</v>
      </c>
      <c r="H25" s="240" t="s">
        <v>299</v>
      </c>
      <c r="I25" s="240">
        <v>45792</v>
      </c>
      <c r="J25" s="240"/>
      <c r="K25" s="195">
        <v>95278</v>
      </c>
      <c r="L25" s="241">
        <v>20008</v>
      </c>
      <c r="M25" s="49">
        <f t="shared" si="11"/>
        <v>115286</v>
      </c>
      <c r="N25" s="218"/>
      <c r="O25" s="197">
        <v>95278</v>
      </c>
      <c r="P25" s="197">
        <v>20008</v>
      </c>
      <c r="Q25" s="55">
        <f t="shared" si="0"/>
        <v>115286</v>
      </c>
      <c r="R25" s="198"/>
      <c r="S25" s="51">
        <f t="shared" si="1"/>
        <v>0</v>
      </c>
      <c r="T25" s="51">
        <f t="shared" si="2"/>
        <v>1.0045134190924098E-2</v>
      </c>
      <c r="U25" s="240">
        <v>45812</v>
      </c>
      <c r="V25" s="240">
        <v>45812</v>
      </c>
      <c r="W25" s="240">
        <v>45833</v>
      </c>
      <c r="X25" s="224" t="s">
        <v>351</v>
      </c>
      <c r="Y25" s="240">
        <v>45853</v>
      </c>
      <c r="Z25" s="231">
        <v>2</v>
      </c>
      <c r="AA25" s="242" t="s">
        <v>418</v>
      </c>
      <c r="AB25" s="215" t="s">
        <v>419</v>
      </c>
      <c r="AC25" s="224" t="s">
        <v>508</v>
      </c>
      <c r="AD25" s="224" t="s">
        <v>333</v>
      </c>
      <c r="AE25" s="224"/>
      <c r="AF25" s="52" t="e">
        <f t="shared" si="3"/>
        <v>#VALUE!</v>
      </c>
      <c r="AG25" s="52">
        <f t="shared" si="4"/>
        <v>0</v>
      </c>
      <c r="AH25" s="52">
        <f t="shared" si="5"/>
        <v>21</v>
      </c>
      <c r="AI25" s="52">
        <f t="shared" si="6"/>
        <v>21</v>
      </c>
      <c r="AJ25" s="200"/>
      <c r="AK25" s="201"/>
    </row>
    <row r="26" spans="1:37" ht="40.200000000000003" thickBot="1" x14ac:dyDescent="0.35">
      <c r="A26" s="226" t="s">
        <v>193</v>
      </c>
      <c r="B26" s="216" t="s">
        <v>194</v>
      </c>
      <c r="C26" s="220" t="s">
        <v>37</v>
      </c>
      <c r="D26" s="213" t="s">
        <v>144</v>
      </c>
      <c r="E26" s="213" t="s">
        <v>23</v>
      </c>
      <c r="F26" s="213"/>
      <c r="G26" s="227">
        <v>45818</v>
      </c>
      <c r="H26" s="227" t="s">
        <v>300</v>
      </c>
      <c r="I26" s="227">
        <v>45849</v>
      </c>
      <c r="J26" s="227"/>
      <c r="K26" s="194">
        <v>23260</v>
      </c>
      <c r="L26" s="195">
        <v>4884.6000000000004</v>
      </c>
      <c r="M26" s="49">
        <f t="shared" si="11"/>
        <v>28144.6</v>
      </c>
      <c r="N26" s="218"/>
      <c r="O26" s="197">
        <v>8467.52</v>
      </c>
      <c r="P26" s="197">
        <v>1778.18</v>
      </c>
      <c r="Q26" s="55">
        <f t="shared" si="0"/>
        <v>10245.700000000001</v>
      </c>
      <c r="R26" s="198"/>
      <c r="S26" s="51">
        <f t="shared" si="1"/>
        <v>0.63596213838533855</v>
      </c>
      <c r="T26" s="51">
        <f t="shared" si="2"/>
        <v>8.9273139305684165E-4</v>
      </c>
      <c r="U26" s="227">
        <v>46964</v>
      </c>
      <c r="V26" s="227">
        <v>45868</v>
      </c>
      <c r="W26" s="227">
        <v>45882</v>
      </c>
      <c r="X26" s="230" t="s">
        <v>352</v>
      </c>
      <c r="Y26" s="227">
        <v>45890</v>
      </c>
      <c r="Z26" s="231">
        <v>6</v>
      </c>
      <c r="AA26" s="232" t="s">
        <v>420</v>
      </c>
      <c r="AB26" s="215" t="s">
        <v>421</v>
      </c>
      <c r="AC26" s="220" t="s">
        <v>509</v>
      </c>
      <c r="AD26" s="220" t="s">
        <v>333</v>
      </c>
      <c r="AE26" s="220"/>
      <c r="AF26" s="52">
        <f t="shared" si="3"/>
        <v>72</v>
      </c>
      <c r="AG26" s="52">
        <f t="shared" si="4"/>
        <v>-1096</v>
      </c>
      <c r="AH26" s="52">
        <f t="shared" si="5"/>
        <v>14</v>
      </c>
      <c r="AI26" s="52">
        <f t="shared" si="6"/>
        <v>-1082</v>
      </c>
      <c r="AJ26" s="200"/>
      <c r="AK26" s="201"/>
    </row>
    <row r="27" spans="1:37" ht="53.4" thickBot="1" x14ac:dyDescent="0.35">
      <c r="A27" s="226" t="s">
        <v>195</v>
      </c>
      <c r="B27" s="216" t="s">
        <v>196</v>
      </c>
      <c r="C27" s="220" t="s">
        <v>9</v>
      </c>
      <c r="D27" s="213" t="s">
        <v>145</v>
      </c>
      <c r="E27" s="213" t="s">
        <v>23</v>
      </c>
      <c r="F27" s="213" t="s">
        <v>73</v>
      </c>
      <c r="G27" s="227">
        <v>45786</v>
      </c>
      <c r="H27" s="227" t="s">
        <v>301</v>
      </c>
      <c r="I27" s="227">
        <v>45807</v>
      </c>
      <c r="J27" s="227"/>
      <c r="K27" s="194">
        <v>63050</v>
      </c>
      <c r="L27" s="194">
        <v>13240.5</v>
      </c>
      <c r="M27" s="49">
        <f t="shared" si="11"/>
        <v>76290.5</v>
      </c>
      <c r="N27" s="218"/>
      <c r="O27" s="197">
        <v>47224.45</v>
      </c>
      <c r="P27" s="197">
        <v>9917.1299999999992</v>
      </c>
      <c r="Q27" s="55">
        <f t="shared" si="0"/>
        <v>57141.579999999994</v>
      </c>
      <c r="R27" s="198"/>
      <c r="S27" s="51">
        <f t="shared" si="1"/>
        <v>0.25100005898506372</v>
      </c>
      <c r="T27" s="51">
        <f t="shared" si="2"/>
        <v>4.9788772182348647E-3</v>
      </c>
      <c r="U27" s="227">
        <v>45826</v>
      </c>
      <c r="V27" s="227">
        <v>45847</v>
      </c>
      <c r="W27" s="227">
        <v>45854</v>
      </c>
      <c r="X27" s="220" t="s">
        <v>353</v>
      </c>
      <c r="Y27" s="227">
        <v>45873</v>
      </c>
      <c r="Z27" s="231">
        <v>2</v>
      </c>
      <c r="AA27" s="232" t="s">
        <v>604</v>
      </c>
      <c r="AB27" s="215" t="s">
        <v>422</v>
      </c>
      <c r="AC27" s="220" t="s">
        <v>510</v>
      </c>
      <c r="AD27" s="220" t="s">
        <v>333</v>
      </c>
      <c r="AE27" s="220"/>
      <c r="AF27" s="52">
        <f t="shared" si="3"/>
        <v>87</v>
      </c>
      <c r="AG27" s="52">
        <f t="shared" si="4"/>
        <v>21</v>
      </c>
      <c r="AH27" s="52">
        <f t="shared" si="5"/>
        <v>7</v>
      </c>
      <c r="AI27" s="52">
        <f t="shared" si="6"/>
        <v>28</v>
      </c>
      <c r="AJ27" s="200"/>
      <c r="AK27" s="201"/>
    </row>
    <row r="28" spans="1:37" ht="40.200000000000003" thickBot="1" x14ac:dyDescent="0.35">
      <c r="A28" s="226" t="s">
        <v>197</v>
      </c>
      <c r="B28" s="216" t="s">
        <v>198</v>
      </c>
      <c r="C28" s="220" t="s">
        <v>37</v>
      </c>
      <c r="D28" s="213" t="s">
        <v>144</v>
      </c>
      <c r="E28" s="213" t="s">
        <v>23</v>
      </c>
      <c r="F28" s="213" t="s">
        <v>58</v>
      </c>
      <c r="G28" s="227">
        <v>45789</v>
      </c>
      <c r="H28" s="227" t="s">
        <v>302</v>
      </c>
      <c r="I28" s="227">
        <v>45797</v>
      </c>
      <c r="J28" s="227"/>
      <c r="K28" s="194">
        <v>15509.63</v>
      </c>
      <c r="L28" s="195">
        <v>3257.02</v>
      </c>
      <c r="M28" s="49">
        <f t="shared" si="11"/>
        <v>18766.649999999998</v>
      </c>
      <c r="N28" s="218"/>
      <c r="O28" s="197">
        <v>15509.63</v>
      </c>
      <c r="P28" s="197">
        <v>3257.02</v>
      </c>
      <c r="Q28" s="55">
        <f t="shared" si="0"/>
        <v>18766.649999999998</v>
      </c>
      <c r="R28" s="198"/>
      <c r="S28" s="51">
        <f t="shared" si="1"/>
        <v>0</v>
      </c>
      <c r="T28" s="51">
        <f t="shared" si="2"/>
        <v>1.6351813538860375E-3</v>
      </c>
      <c r="U28" s="227">
        <v>45812</v>
      </c>
      <c r="V28" s="227"/>
      <c r="W28" s="227">
        <v>45840</v>
      </c>
      <c r="X28" s="220" t="s">
        <v>354</v>
      </c>
      <c r="Y28" s="227">
        <v>45845</v>
      </c>
      <c r="Z28" s="231">
        <v>2</v>
      </c>
      <c r="AA28" s="220" t="s">
        <v>423</v>
      </c>
      <c r="AB28" s="234" t="s">
        <v>424</v>
      </c>
      <c r="AC28" s="220" t="s">
        <v>511</v>
      </c>
      <c r="AD28" s="220" t="s">
        <v>335</v>
      </c>
      <c r="AE28" s="220">
        <v>1</v>
      </c>
      <c r="AF28" s="52">
        <f t="shared" si="3"/>
        <v>56</v>
      </c>
      <c r="AG28" s="52">
        <f t="shared" si="4"/>
        <v>0</v>
      </c>
      <c r="AH28" s="52">
        <f t="shared" si="5"/>
        <v>28</v>
      </c>
      <c r="AI28" s="52">
        <f t="shared" si="6"/>
        <v>28</v>
      </c>
      <c r="AJ28" s="200"/>
      <c r="AK28" s="201"/>
    </row>
    <row r="29" spans="1:37" ht="93" thickBot="1" x14ac:dyDescent="0.35">
      <c r="A29" s="226" t="s">
        <v>199</v>
      </c>
      <c r="B29" s="216" t="s">
        <v>200</v>
      </c>
      <c r="C29" s="220" t="s">
        <v>9</v>
      </c>
      <c r="D29" s="213" t="s">
        <v>46</v>
      </c>
      <c r="E29" s="213" t="s">
        <v>23</v>
      </c>
      <c r="F29" s="213" t="s">
        <v>283</v>
      </c>
      <c r="G29" s="227">
        <v>45789</v>
      </c>
      <c r="H29" s="227" t="s">
        <v>303</v>
      </c>
      <c r="I29" s="227">
        <v>45804</v>
      </c>
      <c r="J29" s="227"/>
      <c r="K29" s="194">
        <v>53589.599999999999</v>
      </c>
      <c r="L29" s="195">
        <v>5358.96</v>
      </c>
      <c r="M29" s="49">
        <f t="shared" si="11"/>
        <v>58948.56</v>
      </c>
      <c r="N29" s="218"/>
      <c r="O29" s="197">
        <v>53589.599999999999</v>
      </c>
      <c r="P29" s="197">
        <v>5358.96</v>
      </c>
      <c r="Q29" s="55">
        <f t="shared" si="0"/>
        <v>58948.56</v>
      </c>
      <c r="R29" s="198"/>
      <c r="S29" s="51">
        <f t="shared" si="1"/>
        <v>0</v>
      </c>
      <c r="T29" s="51">
        <f t="shared" si="2"/>
        <v>5.1363235393867487E-3</v>
      </c>
      <c r="U29" s="227">
        <v>45826</v>
      </c>
      <c r="V29" s="227">
        <v>45868</v>
      </c>
      <c r="W29" s="227">
        <v>45882</v>
      </c>
      <c r="X29" s="220" t="s">
        <v>355</v>
      </c>
      <c r="Y29" s="227">
        <v>45939</v>
      </c>
      <c r="Z29" s="231">
        <v>4</v>
      </c>
      <c r="AA29" s="243" t="s">
        <v>425</v>
      </c>
      <c r="AB29" s="244" t="s">
        <v>426</v>
      </c>
      <c r="AC29" s="220" t="s">
        <v>512</v>
      </c>
      <c r="AD29" s="220" t="s">
        <v>337</v>
      </c>
      <c r="AE29" s="220">
        <v>2</v>
      </c>
      <c r="AF29" s="52">
        <f t="shared" si="3"/>
        <v>150</v>
      </c>
      <c r="AG29" s="52">
        <f t="shared" si="4"/>
        <v>42</v>
      </c>
      <c r="AH29" s="52">
        <f t="shared" si="5"/>
        <v>14</v>
      </c>
      <c r="AI29" s="52">
        <f t="shared" si="6"/>
        <v>56</v>
      </c>
      <c r="AJ29" s="200"/>
      <c r="AK29" s="201"/>
    </row>
    <row r="30" spans="1:37" ht="40.200000000000003" thickBot="1" x14ac:dyDescent="0.35">
      <c r="A30" s="226" t="s">
        <v>201</v>
      </c>
      <c r="B30" s="216" t="s">
        <v>202</v>
      </c>
      <c r="C30" s="220" t="s">
        <v>37</v>
      </c>
      <c r="D30" s="213" t="s">
        <v>145</v>
      </c>
      <c r="E30" s="213" t="s">
        <v>23</v>
      </c>
      <c r="F30" s="213" t="s">
        <v>85</v>
      </c>
      <c r="G30" s="227">
        <v>45797</v>
      </c>
      <c r="H30" s="227" t="s">
        <v>304</v>
      </c>
      <c r="I30" s="227">
        <v>45811</v>
      </c>
      <c r="J30" s="227"/>
      <c r="K30" s="194">
        <v>61226</v>
      </c>
      <c r="L30" s="194">
        <v>12857.46</v>
      </c>
      <c r="M30" s="49">
        <f t="shared" si="11"/>
        <v>74083.459999999992</v>
      </c>
      <c r="N30" s="218"/>
      <c r="O30" s="197">
        <v>61226</v>
      </c>
      <c r="P30" s="197">
        <v>12857.46</v>
      </c>
      <c r="Q30" s="55">
        <f t="shared" si="0"/>
        <v>74083.459999999992</v>
      </c>
      <c r="R30" s="198"/>
      <c r="S30" s="51">
        <f t="shared" si="1"/>
        <v>0</v>
      </c>
      <c r="T30" s="51">
        <f t="shared" si="2"/>
        <v>6.4550621673746837E-3</v>
      </c>
      <c r="U30" s="227">
        <v>45834</v>
      </c>
      <c r="V30" s="227">
        <v>45903</v>
      </c>
      <c r="W30" s="227">
        <v>45917</v>
      </c>
      <c r="X30" s="230" t="s">
        <v>356</v>
      </c>
      <c r="Y30" s="227">
        <v>45940</v>
      </c>
      <c r="Z30" s="231">
        <v>2</v>
      </c>
      <c r="AA30" s="232" t="s">
        <v>427</v>
      </c>
      <c r="AB30" s="234" t="s">
        <v>428</v>
      </c>
      <c r="AC30" s="220" t="s">
        <v>513</v>
      </c>
      <c r="AD30" s="220" t="s">
        <v>333</v>
      </c>
      <c r="AE30" s="220"/>
      <c r="AF30" s="52">
        <f t="shared" si="3"/>
        <v>143</v>
      </c>
      <c r="AG30" s="52">
        <f t="shared" si="4"/>
        <v>69</v>
      </c>
      <c r="AH30" s="52">
        <f t="shared" si="5"/>
        <v>14</v>
      </c>
      <c r="AI30" s="52">
        <f t="shared" si="6"/>
        <v>83</v>
      </c>
      <c r="AJ30" s="200"/>
      <c r="AK30" s="201"/>
    </row>
    <row r="31" spans="1:37" ht="66.599999999999994" thickBot="1" x14ac:dyDescent="0.35">
      <c r="A31" s="226" t="s">
        <v>203</v>
      </c>
      <c r="B31" s="216" t="s">
        <v>204</v>
      </c>
      <c r="C31" s="220" t="s">
        <v>9</v>
      </c>
      <c r="D31" s="213" t="s">
        <v>41</v>
      </c>
      <c r="E31" s="213" t="s">
        <v>23</v>
      </c>
      <c r="F31" s="213" t="s">
        <v>73</v>
      </c>
      <c r="G31" s="227">
        <v>45790</v>
      </c>
      <c r="H31" s="227" t="s">
        <v>305</v>
      </c>
      <c r="I31" s="227">
        <v>45814</v>
      </c>
      <c r="J31" s="227"/>
      <c r="K31" s="194">
        <v>8233</v>
      </c>
      <c r="L31" s="195">
        <v>1728.93</v>
      </c>
      <c r="M31" s="49">
        <f t="shared" si="11"/>
        <v>9961.93</v>
      </c>
      <c r="N31" s="218"/>
      <c r="O31" s="197">
        <v>8233</v>
      </c>
      <c r="P31" s="197">
        <v>1728.93</v>
      </c>
      <c r="Q31" s="55">
        <f t="shared" si="0"/>
        <v>9961.93</v>
      </c>
      <c r="R31" s="198"/>
      <c r="S31" s="51">
        <f t="shared" si="1"/>
        <v>0</v>
      </c>
      <c r="T31" s="51">
        <f t="shared" si="2"/>
        <v>8.680058606473684E-4</v>
      </c>
      <c r="U31" s="227">
        <v>45820</v>
      </c>
      <c r="V31" s="227">
        <v>45835</v>
      </c>
      <c r="W31" s="227">
        <v>45847</v>
      </c>
      <c r="X31" s="220" t="s">
        <v>357</v>
      </c>
      <c r="Y31" s="227">
        <v>45862</v>
      </c>
      <c r="Z31" s="231">
        <v>1</v>
      </c>
      <c r="AA31" s="220" t="s">
        <v>605</v>
      </c>
      <c r="AB31" s="234" t="s">
        <v>429</v>
      </c>
      <c r="AC31" s="220" t="s">
        <v>514</v>
      </c>
      <c r="AD31" s="220" t="s">
        <v>333</v>
      </c>
      <c r="AE31" s="220"/>
      <c r="AF31" s="52">
        <f t="shared" si="3"/>
        <v>72</v>
      </c>
      <c r="AG31" s="52">
        <f t="shared" si="4"/>
        <v>15</v>
      </c>
      <c r="AH31" s="52">
        <f t="shared" si="5"/>
        <v>12</v>
      </c>
      <c r="AI31" s="52">
        <f t="shared" si="6"/>
        <v>27</v>
      </c>
      <c r="AJ31" s="200"/>
      <c r="AK31" s="201"/>
    </row>
    <row r="32" spans="1:37" ht="93" thickBot="1" x14ac:dyDescent="0.35">
      <c r="A32" s="226" t="s">
        <v>205</v>
      </c>
      <c r="B32" s="216" t="s">
        <v>799</v>
      </c>
      <c r="C32" s="220" t="s">
        <v>9</v>
      </c>
      <c r="D32" s="213" t="s">
        <v>46</v>
      </c>
      <c r="E32" s="213" t="s">
        <v>23</v>
      </c>
      <c r="F32" s="213" t="s">
        <v>283</v>
      </c>
      <c r="G32" s="227">
        <v>45793</v>
      </c>
      <c r="H32" s="227" t="s">
        <v>306</v>
      </c>
      <c r="I32" s="227">
        <v>45820</v>
      </c>
      <c r="J32" s="227"/>
      <c r="K32" s="194">
        <v>184317.4</v>
      </c>
      <c r="L32" s="195">
        <v>18431.740000000002</v>
      </c>
      <c r="M32" s="49">
        <f t="shared" si="11"/>
        <v>202749.13999999998</v>
      </c>
      <c r="N32" s="218"/>
      <c r="O32" s="197">
        <v>180399.92</v>
      </c>
      <c r="P32" s="197">
        <v>18039.990000000002</v>
      </c>
      <c r="Q32" s="55">
        <f t="shared" si="0"/>
        <v>198439.91</v>
      </c>
      <c r="R32" s="198"/>
      <c r="S32" s="51">
        <f t="shared" si="1"/>
        <v>2.1253998907220906E-2</v>
      </c>
      <c r="T32" s="51">
        <f t="shared" si="2"/>
        <v>1.7290525517277909E-2</v>
      </c>
      <c r="U32" s="227">
        <v>45840</v>
      </c>
      <c r="V32" s="240">
        <v>45875</v>
      </c>
      <c r="W32" s="227">
        <v>45882</v>
      </c>
      <c r="X32" s="220" t="s">
        <v>358</v>
      </c>
      <c r="Y32" s="227">
        <v>45939</v>
      </c>
      <c r="Z32" s="231">
        <v>3</v>
      </c>
      <c r="AA32" s="220" t="s">
        <v>425</v>
      </c>
      <c r="AB32" s="245" t="s">
        <v>426</v>
      </c>
      <c r="AC32" s="220" t="s">
        <v>515</v>
      </c>
      <c r="AD32" s="220" t="s">
        <v>335</v>
      </c>
      <c r="AE32" s="220">
        <v>2</v>
      </c>
      <c r="AF32" s="52">
        <f t="shared" si="3"/>
        <v>146</v>
      </c>
      <c r="AG32" s="52">
        <f t="shared" si="4"/>
        <v>35</v>
      </c>
      <c r="AH32" s="52">
        <f t="shared" si="5"/>
        <v>7</v>
      </c>
      <c r="AI32" s="52">
        <f t="shared" si="6"/>
        <v>42</v>
      </c>
      <c r="AJ32" s="200"/>
      <c r="AK32" s="201"/>
    </row>
    <row r="33" spans="1:37" ht="106.2" thickBot="1" x14ac:dyDescent="0.35">
      <c r="A33" s="226" t="s">
        <v>206</v>
      </c>
      <c r="B33" s="216" t="s">
        <v>800</v>
      </c>
      <c r="C33" s="220" t="s">
        <v>9</v>
      </c>
      <c r="D33" s="213" t="s">
        <v>46</v>
      </c>
      <c r="E33" s="213" t="s">
        <v>23</v>
      </c>
      <c r="F33" s="213" t="s">
        <v>283</v>
      </c>
      <c r="G33" s="227">
        <v>45793</v>
      </c>
      <c r="H33" s="227" t="s">
        <v>306</v>
      </c>
      <c r="I33" s="227">
        <v>45820</v>
      </c>
      <c r="J33" s="227"/>
      <c r="K33" s="194">
        <v>53912.9</v>
      </c>
      <c r="L33" s="195">
        <v>6914.54</v>
      </c>
      <c r="M33" s="49">
        <f t="shared" si="11"/>
        <v>60827.44</v>
      </c>
      <c r="N33" s="218"/>
      <c r="O33" s="197">
        <v>43130.32</v>
      </c>
      <c r="P33" s="197">
        <v>5531.65</v>
      </c>
      <c r="Q33" s="55">
        <f t="shared" si="0"/>
        <v>48661.97</v>
      </c>
      <c r="R33" s="198"/>
      <c r="S33" s="51">
        <f t="shared" si="1"/>
        <v>0.19999970408092138</v>
      </c>
      <c r="T33" s="51">
        <f t="shared" si="2"/>
        <v>4.2400293066350014E-3</v>
      </c>
      <c r="U33" s="227">
        <v>45840</v>
      </c>
      <c r="V33" s="240">
        <v>45875</v>
      </c>
      <c r="W33" s="227">
        <v>45882</v>
      </c>
      <c r="X33" s="220" t="s">
        <v>358</v>
      </c>
      <c r="Y33" s="227">
        <v>45940</v>
      </c>
      <c r="Z33" s="231">
        <v>1</v>
      </c>
      <c r="AA33" s="220" t="s">
        <v>430</v>
      </c>
      <c r="AB33" s="245" t="s">
        <v>431</v>
      </c>
      <c r="AC33" s="220" t="s">
        <v>516</v>
      </c>
      <c r="AD33" s="220" t="s">
        <v>335</v>
      </c>
      <c r="AE33" s="220">
        <v>2</v>
      </c>
      <c r="AF33" s="52">
        <f t="shared" si="3"/>
        <v>147</v>
      </c>
      <c r="AG33" s="52">
        <f t="shared" si="4"/>
        <v>35</v>
      </c>
      <c r="AH33" s="52">
        <f t="shared" si="5"/>
        <v>7</v>
      </c>
      <c r="AI33" s="52">
        <f t="shared" si="6"/>
        <v>42</v>
      </c>
      <c r="AJ33" s="200"/>
      <c r="AK33" s="201"/>
    </row>
    <row r="34" spans="1:37" ht="40.200000000000003" thickBot="1" x14ac:dyDescent="0.35">
      <c r="A34" s="226" t="s">
        <v>207</v>
      </c>
      <c r="B34" s="216" t="s">
        <v>208</v>
      </c>
      <c r="C34" s="220" t="s">
        <v>37</v>
      </c>
      <c r="D34" s="213" t="s">
        <v>145</v>
      </c>
      <c r="E34" s="213" t="s">
        <v>23</v>
      </c>
      <c r="F34" s="213" t="s">
        <v>78</v>
      </c>
      <c r="G34" s="227">
        <v>45793</v>
      </c>
      <c r="H34" s="227" t="s">
        <v>307</v>
      </c>
      <c r="I34" s="227">
        <v>45810</v>
      </c>
      <c r="J34" s="227"/>
      <c r="K34" s="194">
        <v>7150</v>
      </c>
      <c r="L34" s="195">
        <v>1501.5</v>
      </c>
      <c r="M34" s="49">
        <f t="shared" si="11"/>
        <v>8651.5</v>
      </c>
      <c r="N34" s="218"/>
      <c r="O34" s="197">
        <v>5699.27</v>
      </c>
      <c r="P34" s="197">
        <v>1116.8399999999999</v>
      </c>
      <c r="Q34" s="55">
        <f t="shared" si="0"/>
        <v>6816.1100000000006</v>
      </c>
      <c r="R34" s="198"/>
      <c r="S34" s="51">
        <f t="shared" ref="S34:S65" si="12">IF(Q34=0," ",(1-(Q34/M34)))</f>
        <v>0.21214702652719175</v>
      </c>
      <c r="T34" s="51">
        <f t="shared" ref="T34:T65" si="13">IF(Q34=" "," ",(Q34/(SUM($Q$2:$Q$72))))</f>
        <v>5.9390333266918507E-4</v>
      </c>
      <c r="U34" s="227">
        <v>45828</v>
      </c>
      <c r="V34" s="227">
        <v>45828</v>
      </c>
      <c r="W34" s="227">
        <v>45841</v>
      </c>
      <c r="X34" s="230" t="s">
        <v>359</v>
      </c>
      <c r="Y34" s="227">
        <v>45861</v>
      </c>
      <c r="Z34" s="231">
        <v>6</v>
      </c>
      <c r="AA34" s="232" t="s">
        <v>432</v>
      </c>
      <c r="AB34" s="234" t="s">
        <v>433</v>
      </c>
      <c r="AC34" s="220" t="s">
        <v>517</v>
      </c>
      <c r="AD34" s="220" t="s">
        <v>333</v>
      </c>
      <c r="AE34" s="220"/>
      <c r="AF34" s="52">
        <f t="shared" ref="AF34:AF65" si="14">IF(Y34=0," ",(Y34-G34))</f>
        <v>68</v>
      </c>
      <c r="AG34" s="52">
        <f t="shared" ref="AG34:AG65" si="15">IF(V34=0,0,(V34-U34))</f>
        <v>0</v>
      </c>
      <c r="AH34" s="52">
        <f t="shared" si="5"/>
        <v>13</v>
      </c>
      <c r="AI34" s="52">
        <f t="shared" si="6"/>
        <v>13</v>
      </c>
      <c r="AJ34" s="200"/>
      <c r="AK34" s="201"/>
    </row>
    <row r="35" spans="1:37" ht="40.200000000000003" thickBot="1" x14ac:dyDescent="0.35">
      <c r="A35" s="226" t="s">
        <v>209</v>
      </c>
      <c r="B35" s="216" t="s">
        <v>208</v>
      </c>
      <c r="C35" s="220" t="s">
        <v>37</v>
      </c>
      <c r="D35" s="213" t="s">
        <v>145</v>
      </c>
      <c r="E35" s="213" t="s">
        <v>23</v>
      </c>
      <c r="F35" s="213" t="s">
        <v>78</v>
      </c>
      <c r="G35" s="227">
        <v>45793</v>
      </c>
      <c r="H35" s="227" t="s">
        <v>307</v>
      </c>
      <c r="I35" s="227">
        <v>45810</v>
      </c>
      <c r="J35" s="227"/>
      <c r="K35" s="194">
        <v>1750</v>
      </c>
      <c r="L35" s="195">
        <v>367.5</v>
      </c>
      <c r="M35" s="49">
        <f t="shared" si="11"/>
        <v>2117.5</v>
      </c>
      <c r="N35" s="218"/>
      <c r="O35" s="197">
        <v>1550.5</v>
      </c>
      <c r="P35" s="197">
        <v>325.57</v>
      </c>
      <c r="Q35" s="55">
        <f t="shared" si="0"/>
        <v>1876.07</v>
      </c>
      <c r="R35" s="198"/>
      <c r="S35" s="51">
        <f t="shared" si="12"/>
        <v>0.11401652892561986</v>
      </c>
      <c r="T35" s="51">
        <f t="shared" si="13"/>
        <v>1.634662916708618E-4</v>
      </c>
      <c r="U35" s="227">
        <v>45828</v>
      </c>
      <c r="V35" s="227">
        <v>45828</v>
      </c>
      <c r="W35" s="227">
        <v>45841</v>
      </c>
      <c r="X35" s="230" t="s">
        <v>359</v>
      </c>
      <c r="Y35" s="227">
        <v>45860</v>
      </c>
      <c r="Z35" s="231">
        <v>4</v>
      </c>
      <c r="AA35" s="232" t="s">
        <v>434</v>
      </c>
      <c r="AB35" s="234" t="s">
        <v>435</v>
      </c>
      <c r="AC35" s="220" t="s">
        <v>518</v>
      </c>
      <c r="AD35" s="220" t="s">
        <v>333</v>
      </c>
      <c r="AE35" s="220"/>
      <c r="AF35" s="52">
        <f t="shared" si="14"/>
        <v>67</v>
      </c>
      <c r="AG35" s="52">
        <f t="shared" si="15"/>
        <v>0</v>
      </c>
      <c r="AH35" s="52">
        <f t="shared" si="5"/>
        <v>13</v>
      </c>
      <c r="AI35" s="52">
        <f t="shared" si="6"/>
        <v>13</v>
      </c>
      <c r="AJ35" s="200"/>
      <c r="AK35" s="201"/>
    </row>
    <row r="36" spans="1:37" ht="66.599999999999994" thickBot="1" x14ac:dyDescent="0.35">
      <c r="A36" s="226" t="s">
        <v>210</v>
      </c>
      <c r="B36" s="216" t="s">
        <v>211</v>
      </c>
      <c r="C36" s="220" t="s">
        <v>36</v>
      </c>
      <c r="D36" s="213" t="s">
        <v>41</v>
      </c>
      <c r="E36" s="213" t="s">
        <v>23</v>
      </c>
      <c r="F36" s="213" t="s">
        <v>67</v>
      </c>
      <c r="G36" s="227">
        <v>45841</v>
      </c>
      <c r="H36" s="227" t="s">
        <v>308</v>
      </c>
      <c r="I36" s="227">
        <v>45845</v>
      </c>
      <c r="J36" s="227"/>
      <c r="K36" s="238">
        <v>30000</v>
      </c>
      <c r="L36" s="246">
        <v>6300</v>
      </c>
      <c r="M36" s="49">
        <f t="shared" ref="M36:M67" si="16">IF(K36=0," ",K36+L36)</f>
        <v>36300</v>
      </c>
      <c r="N36" s="218"/>
      <c r="O36" s="197">
        <v>30000</v>
      </c>
      <c r="P36" s="197">
        <v>6300</v>
      </c>
      <c r="Q36" s="55">
        <f t="shared" ref="Q36:Q67" si="17">IF(O36=0," ",O36+P36)</f>
        <v>36300</v>
      </c>
      <c r="R36" s="198"/>
      <c r="S36" s="51">
        <f t="shared" si="12"/>
        <v>0</v>
      </c>
      <c r="T36" s="51">
        <f t="shared" si="13"/>
        <v>3.1629024437533158E-3</v>
      </c>
      <c r="U36" s="227">
        <v>45846</v>
      </c>
      <c r="V36" s="227"/>
      <c r="W36" s="227">
        <v>45861</v>
      </c>
      <c r="X36" s="230" t="s">
        <v>360</v>
      </c>
      <c r="Y36" s="227">
        <v>45888</v>
      </c>
      <c r="Z36" s="231">
        <v>1</v>
      </c>
      <c r="AA36" s="220" t="s">
        <v>436</v>
      </c>
      <c r="AB36" s="234" t="s">
        <v>437</v>
      </c>
      <c r="AC36" s="220" t="s">
        <v>519</v>
      </c>
      <c r="AD36" s="220" t="s">
        <v>333</v>
      </c>
      <c r="AE36" s="220"/>
      <c r="AF36" s="52">
        <f t="shared" si="14"/>
        <v>47</v>
      </c>
      <c r="AG36" s="52">
        <f t="shared" si="15"/>
        <v>0</v>
      </c>
      <c r="AH36" s="52">
        <f t="shared" ref="AH36:AH67" si="18">IF(V36=0,W36-U36,W36-V36)</f>
        <v>15</v>
      </c>
      <c r="AI36" s="52">
        <f t="shared" ref="AI36:AI67" si="19">AG36+AH36</f>
        <v>15</v>
      </c>
      <c r="AJ36" s="200"/>
      <c r="AK36" s="201"/>
    </row>
    <row r="37" spans="1:37" ht="53.4" thickBot="1" x14ac:dyDescent="0.35">
      <c r="A37" s="226" t="s">
        <v>212</v>
      </c>
      <c r="B37" s="216" t="s">
        <v>213</v>
      </c>
      <c r="C37" s="220" t="s">
        <v>36</v>
      </c>
      <c r="D37" s="213" t="s">
        <v>41</v>
      </c>
      <c r="E37" s="213" t="s">
        <v>23</v>
      </c>
      <c r="F37" s="213" t="s">
        <v>67</v>
      </c>
      <c r="G37" s="227">
        <v>45817</v>
      </c>
      <c r="H37" s="227" t="s">
        <v>309</v>
      </c>
      <c r="I37" s="227">
        <v>45847</v>
      </c>
      <c r="J37" s="227"/>
      <c r="K37" s="194">
        <v>60000</v>
      </c>
      <c r="L37" s="195">
        <v>12600</v>
      </c>
      <c r="M37" s="49">
        <f t="shared" si="16"/>
        <v>72600</v>
      </c>
      <c r="N37" s="218"/>
      <c r="O37" s="197">
        <v>60000</v>
      </c>
      <c r="P37" s="197">
        <v>12600</v>
      </c>
      <c r="Q37" s="55">
        <f t="shared" si="17"/>
        <v>72600</v>
      </c>
      <c r="R37" s="198"/>
      <c r="S37" s="51">
        <f t="shared" si="12"/>
        <v>0</v>
      </c>
      <c r="T37" s="51">
        <f t="shared" si="13"/>
        <v>6.3258048875066315E-3</v>
      </c>
      <c r="U37" s="227">
        <v>45847</v>
      </c>
      <c r="V37" s="227"/>
      <c r="W37" s="227">
        <v>45861</v>
      </c>
      <c r="X37" s="220" t="s">
        <v>361</v>
      </c>
      <c r="Y37" s="227">
        <v>45874</v>
      </c>
      <c r="Z37" s="231">
        <v>1</v>
      </c>
      <c r="AA37" s="220" t="s">
        <v>438</v>
      </c>
      <c r="AB37" s="234" t="s">
        <v>439</v>
      </c>
      <c r="AC37" s="220" t="s">
        <v>520</v>
      </c>
      <c r="AD37" s="220" t="s">
        <v>333</v>
      </c>
      <c r="AE37" s="220"/>
      <c r="AF37" s="52">
        <f t="shared" si="14"/>
        <v>57</v>
      </c>
      <c r="AG37" s="52">
        <f t="shared" si="15"/>
        <v>0</v>
      </c>
      <c r="AH37" s="52">
        <f t="shared" si="18"/>
        <v>14</v>
      </c>
      <c r="AI37" s="52">
        <f t="shared" si="19"/>
        <v>14</v>
      </c>
      <c r="AJ37" s="200"/>
      <c r="AK37" s="201"/>
    </row>
    <row r="38" spans="1:37" ht="53.4" thickBot="1" x14ac:dyDescent="0.35">
      <c r="A38" s="226" t="s">
        <v>214</v>
      </c>
      <c r="B38" s="216" t="s">
        <v>215</v>
      </c>
      <c r="C38" s="220" t="s">
        <v>36</v>
      </c>
      <c r="D38" s="213" t="s">
        <v>41</v>
      </c>
      <c r="E38" s="213" t="s">
        <v>23</v>
      </c>
      <c r="F38" s="213" t="s">
        <v>67</v>
      </c>
      <c r="G38" s="227">
        <v>45813</v>
      </c>
      <c r="H38" s="227" t="s">
        <v>310</v>
      </c>
      <c r="I38" s="227">
        <v>45842</v>
      </c>
      <c r="J38" s="227"/>
      <c r="K38" s="194">
        <v>35500</v>
      </c>
      <c r="L38" s="195">
        <v>6825</v>
      </c>
      <c r="M38" s="49">
        <f t="shared" si="16"/>
        <v>42325</v>
      </c>
      <c r="N38" s="218"/>
      <c r="O38" s="197">
        <v>32500</v>
      </c>
      <c r="P38" s="197">
        <v>6825</v>
      </c>
      <c r="Q38" s="55">
        <f t="shared" si="17"/>
        <v>39325</v>
      </c>
      <c r="R38" s="198"/>
      <c r="S38" s="51">
        <f t="shared" si="12"/>
        <v>7.0880094506792668E-2</v>
      </c>
      <c r="T38" s="51">
        <f t="shared" si="13"/>
        <v>3.4264776473994256E-3</v>
      </c>
      <c r="U38" s="227">
        <v>45846</v>
      </c>
      <c r="V38" s="227"/>
      <c r="W38" s="227">
        <v>45861</v>
      </c>
      <c r="X38" s="220" t="s">
        <v>362</v>
      </c>
      <c r="Y38" s="227">
        <v>45873</v>
      </c>
      <c r="Z38" s="231">
        <v>1</v>
      </c>
      <c r="AA38" s="220" t="s">
        <v>440</v>
      </c>
      <c r="AB38" s="234" t="s">
        <v>441</v>
      </c>
      <c r="AC38" s="220" t="s">
        <v>521</v>
      </c>
      <c r="AD38" s="220" t="s">
        <v>334</v>
      </c>
      <c r="AE38" s="220"/>
      <c r="AF38" s="52">
        <f t="shared" si="14"/>
        <v>60</v>
      </c>
      <c r="AG38" s="52">
        <f t="shared" si="15"/>
        <v>0</v>
      </c>
      <c r="AH38" s="52">
        <f t="shared" si="18"/>
        <v>15</v>
      </c>
      <c r="AI38" s="52">
        <f t="shared" si="19"/>
        <v>15</v>
      </c>
      <c r="AJ38" s="200"/>
      <c r="AK38" s="201"/>
    </row>
    <row r="39" spans="1:37" ht="66.599999999999994" thickBot="1" x14ac:dyDescent="0.35">
      <c r="A39" s="226" t="s">
        <v>216</v>
      </c>
      <c r="B39" s="216" t="s">
        <v>217</v>
      </c>
      <c r="C39" s="220" t="s">
        <v>9</v>
      </c>
      <c r="D39" s="213" t="s">
        <v>145</v>
      </c>
      <c r="E39" s="213" t="s">
        <v>23</v>
      </c>
      <c r="F39" s="213" t="s">
        <v>87</v>
      </c>
      <c r="G39" s="227">
        <v>45810</v>
      </c>
      <c r="H39" s="227" t="s">
        <v>311</v>
      </c>
      <c r="I39" s="227">
        <v>45821</v>
      </c>
      <c r="J39" s="227"/>
      <c r="K39" s="194">
        <v>5340</v>
      </c>
      <c r="L39" s="195">
        <v>0</v>
      </c>
      <c r="M39" s="49">
        <f t="shared" si="16"/>
        <v>5340</v>
      </c>
      <c r="N39" s="218"/>
      <c r="O39" s="197">
        <v>3951.6</v>
      </c>
      <c r="P39" s="197">
        <v>0</v>
      </c>
      <c r="Q39" s="55">
        <f t="shared" si="17"/>
        <v>3951.6</v>
      </c>
      <c r="R39" s="198"/>
      <c r="S39" s="51">
        <f t="shared" si="12"/>
        <v>0.26</v>
      </c>
      <c r="T39" s="51">
        <f t="shared" si="13"/>
        <v>3.4431199164560892E-4</v>
      </c>
      <c r="U39" s="227">
        <v>45841</v>
      </c>
      <c r="V39" s="227">
        <v>45910</v>
      </c>
      <c r="W39" s="227">
        <v>45987</v>
      </c>
      <c r="X39" s="220" t="s">
        <v>363</v>
      </c>
      <c r="Y39" s="227">
        <v>46017</v>
      </c>
      <c r="Z39" s="231">
        <v>7</v>
      </c>
      <c r="AA39" s="220" t="s">
        <v>442</v>
      </c>
      <c r="AB39" s="215" t="s">
        <v>443</v>
      </c>
      <c r="AC39" s="220" t="s">
        <v>522</v>
      </c>
      <c r="AD39" s="220" t="s">
        <v>333</v>
      </c>
      <c r="AE39" s="220"/>
      <c r="AF39" s="52">
        <f t="shared" si="14"/>
        <v>207</v>
      </c>
      <c r="AG39" s="52">
        <f t="shared" si="15"/>
        <v>69</v>
      </c>
      <c r="AH39" s="52">
        <f t="shared" si="18"/>
        <v>77</v>
      </c>
      <c r="AI39" s="52">
        <f t="shared" si="19"/>
        <v>146</v>
      </c>
      <c r="AJ39" s="200"/>
      <c r="AK39" s="201"/>
    </row>
    <row r="40" spans="1:37" ht="66.599999999999994" thickBot="1" x14ac:dyDescent="0.35">
      <c r="A40" s="226" t="s">
        <v>218</v>
      </c>
      <c r="B40" s="216" t="s">
        <v>219</v>
      </c>
      <c r="C40" s="220" t="s">
        <v>9</v>
      </c>
      <c r="D40" s="213" t="s">
        <v>145</v>
      </c>
      <c r="E40" s="213" t="s">
        <v>23</v>
      </c>
      <c r="F40" s="213" t="s">
        <v>87</v>
      </c>
      <c r="G40" s="227">
        <v>45810</v>
      </c>
      <c r="H40" s="227" t="s">
        <v>311</v>
      </c>
      <c r="I40" s="227">
        <v>45821</v>
      </c>
      <c r="J40" s="227"/>
      <c r="K40" s="194">
        <v>3300</v>
      </c>
      <c r="L40" s="195">
        <v>0</v>
      </c>
      <c r="M40" s="49">
        <f t="shared" si="16"/>
        <v>3300</v>
      </c>
      <c r="N40" s="218"/>
      <c r="O40" s="197">
        <v>2607</v>
      </c>
      <c r="P40" s="197">
        <v>0</v>
      </c>
      <c r="Q40" s="55">
        <f t="shared" si="17"/>
        <v>2607</v>
      </c>
      <c r="R40" s="198"/>
      <c r="S40" s="51">
        <f t="shared" si="12"/>
        <v>0.20999999999999996</v>
      </c>
      <c r="T40" s="51">
        <f t="shared" si="13"/>
        <v>2.2715390277864723E-4</v>
      </c>
      <c r="U40" s="227">
        <v>45841</v>
      </c>
      <c r="V40" s="227">
        <v>45910</v>
      </c>
      <c r="W40" s="227">
        <v>45987</v>
      </c>
      <c r="X40" s="220" t="s">
        <v>363</v>
      </c>
      <c r="Y40" s="227">
        <v>46017</v>
      </c>
      <c r="Z40" s="231">
        <v>6</v>
      </c>
      <c r="AA40" s="220" t="s">
        <v>442</v>
      </c>
      <c r="AB40" s="215" t="s">
        <v>443</v>
      </c>
      <c r="AC40" s="220" t="s">
        <v>522</v>
      </c>
      <c r="AD40" s="220" t="s">
        <v>333</v>
      </c>
      <c r="AE40" s="220"/>
      <c r="AF40" s="52">
        <f t="shared" si="14"/>
        <v>207</v>
      </c>
      <c r="AG40" s="52">
        <f t="shared" si="15"/>
        <v>69</v>
      </c>
      <c r="AH40" s="52">
        <f t="shared" si="18"/>
        <v>77</v>
      </c>
      <c r="AI40" s="52">
        <f t="shared" si="19"/>
        <v>146</v>
      </c>
      <c r="AJ40" s="200"/>
      <c r="AK40" s="201"/>
    </row>
    <row r="41" spans="1:37" ht="66.599999999999994" thickBot="1" x14ac:dyDescent="0.35">
      <c r="A41" s="226" t="s">
        <v>220</v>
      </c>
      <c r="B41" s="216" t="s">
        <v>221</v>
      </c>
      <c r="C41" s="220" t="s">
        <v>9</v>
      </c>
      <c r="D41" s="213" t="s">
        <v>145</v>
      </c>
      <c r="E41" s="213" t="s">
        <v>23</v>
      </c>
      <c r="F41" s="213" t="s">
        <v>87</v>
      </c>
      <c r="G41" s="227">
        <v>45810</v>
      </c>
      <c r="H41" s="227" t="s">
        <v>311</v>
      </c>
      <c r="I41" s="227">
        <v>45821</v>
      </c>
      <c r="J41" s="227"/>
      <c r="K41" s="194">
        <v>2700</v>
      </c>
      <c r="L41" s="195">
        <v>0</v>
      </c>
      <c r="M41" s="49">
        <f t="shared" si="16"/>
        <v>2700</v>
      </c>
      <c r="N41" s="218"/>
      <c r="O41" s="197">
        <v>1998</v>
      </c>
      <c r="P41" s="197">
        <v>0</v>
      </c>
      <c r="Q41" s="55">
        <f t="shared" si="17"/>
        <v>1998</v>
      </c>
      <c r="R41" s="198"/>
      <c r="S41" s="51">
        <f t="shared" si="12"/>
        <v>0.26</v>
      </c>
      <c r="T41" s="51">
        <f t="shared" si="13"/>
        <v>1.7409033285452135E-4</v>
      </c>
      <c r="U41" s="227">
        <v>45841</v>
      </c>
      <c r="V41" s="227">
        <v>45910</v>
      </c>
      <c r="W41" s="227">
        <v>45987</v>
      </c>
      <c r="X41" s="220" t="s">
        <v>363</v>
      </c>
      <c r="Y41" s="227">
        <v>46017</v>
      </c>
      <c r="Z41" s="231">
        <v>4</v>
      </c>
      <c r="AA41" s="220" t="s">
        <v>442</v>
      </c>
      <c r="AB41" s="215" t="s">
        <v>443</v>
      </c>
      <c r="AC41" s="220" t="s">
        <v>522</v>
      </c>
      <c r="AD41" s="220" t="s">
        <v>333</v>
      </c>
      <c r="AE41" s="220"/>
      <c r="AF41" s="52">
        <f t="shared" si="14"/>
        <v>207</v>
      </c>
      <c r="AG41" s="52">
        <f t="shared" si="15"/>
        <v>69</v>
      </c>
      <c r="AH41" s="52">
        <f t="shared" si="18"/>
        <v>77</v>
      </c>
      <c r="AI41" s="52">
        <f t="shared" si="19"/>
        <v>146</v>
      </c>
      <c r="AJ41" s="200"/>
      <c r="AK41" s="201"/>
    </row>
    <row r="42" spans="1:37" ht="79.8" thickBot="1" x14ac:dyDescent="0.35">
      <c r="A42" s="226" t="s">
        <v>222</v>
      </c>
      <c r="B42" s="216" t="s">
        <v>223</v>
      </c>
      <c r="C42" s="220" t="s">
        <v>9</v>
      </c>
      <c r="D42" s="213" t="s">
        <v>145</v>
      </c>
      <c r="E42" s="213" t="s">
        <v>23</v>
      </c>
      <c r="F42" s="213" t="s">
        <v>87</v>
      </c>
      <c r="G42" s="227">
        <v>45810</v>
      </c>
      <c r="H42" s="227" t="s">
        <v>311</v>
      </c>
      <c r="I42" s="227">
        <v>45821</v>
      </c>
      <c r="J42" s="227"/>
      <c r="K42" s="194">
        <v>780</v>
      </c>
      <c r="L42" s="195">
        <v>0</v>
      </c>
      <c r="M42" s="49">
        <f t="shared" si="16"/>
        <v>780</v>
      </c>
      <c r="N42" s="218"/>
      <c r="O42" s="197">
        <v>655.20000000000005</v>
      </c>
      <c r="P42" s="197">
        <v>0</v>
      </c>
      <c r="Q42" s="55">
        <f t="shared" si="17"/>
        <v>655.20000000000005</v>
      </c>
      <c r="R42" s="198"/>
      <c r="S42" s="51">
        <f t="shared" si="12"/>
        <v>0.15999999999999992</v>
      </c>
      <c r="T42" s="51">
        <f t="shared" si="13"/>
        <v>5.7089082125266469E-5</v>
      </c>
      <c r="U42" s="227">
        <v>45841</v>
      </c>
      <c r="V42" s="227">
        <v>45910</v>
      </c>
      <c r="W42" s="227">
        <v>45987</v>
      </c>
      <c r="X42" s="220" t="s">
        <v>363</v>
      </c>
      <c r="Y42" s="227">
        <v>46017</v>
      </c>
      <c r="Z42" s="231">
        <v>5</v>
      </c>
      <c r="AA42" s="220" t="s">
        <v>442</v>
      </c>
      <c r="AB42" s="215" t="s">
        <v>443</v>
      </c>
      <c r="AC42" s="220" t="s">
        <v>522</v>
      </c>
      <c r="AD42" s="220" t="s">
        <v>333</v>
      </c>
      <c r="AE42" s="220"/>
      <c r="AF42" s="52">
        <f t="shared" si="14"/>
        <v>207</v>
      </c>
      <c r="AG42" s="52">
        <f t="shared" si="15"/>
        <v>69</v>
      </c>
      <c r="AH42" s="52">
        <f t="shared" si="18"/>
        <v>77</v>
      </c>
      <c r="AI42" s="52">
        <f t="shared" si="19"/>
        <v>146</v>
      </c>
      <c r="AJ42" s="200"/>
      <c r="AK42" s="201"/>
    </row>
    <row r="43" spans="1:37" ht="79.8" thickBot="1" x14ac:dyDescent="0.35">
      <c r="A43" s="226" t="s">
        <v>224</v>
      </c>
      <c r="B43" s="216" t="s">
        <v>225</v>
      </c>
      <c r="C43" s="220" t="s">
        <v>9</v>
      </c>
      <c r="D43" s="213" t="s">
        <v>145</v>
      </c>
      <c r="E43" s="213" t="s">
        <v>23</v>
      </c>
      <c r="F43" s="213" t="s">
        <v>87</v>
      </c>
      <c r="G43" s="227">
        <v>45810</v>
      </c>
      <c r="H43" s="227" t="s">
        <v>311</v>
      </c>
      <c r="I43" s="227">
        <v>45821</v>
      </c>
      <c r="J43" s="227"/>
      <c r="K43" s="194">
        <v>780</v>
      </c>
      <c r="L43" s="195">
        <v>0</v>
      </c>
      <c r="M43" s="49">
        <f t="shared" si="16"/>
        <v>780</v>
      </c>
      <c r="N43" s="218"/>
      <c r="O43" s="197">
        <v>608.4</v>
      </c>
      <c r="P43" s="197">
        <v>0</v>
      </c>
      <c r="Q43" s="55">
        <f t="shared" si="17"/>
        <v>608.4</v>
      </c>
      <c r="R43" s="198"/>
      <c r="S43" s="51">
        <f t="shared" si="12"/>
        <v>0.22000000000000008</v>
      </c>
      <c r="T43" s="51">
        <f t="shared" si="13"/>
        <v>5.3011290544890289E-5</v>
      </c>
      <c r="U43" s="227">
        <v>45841</v>
      </c>
      <c r="V43" s="227">
        <v>45910</v>
      </c>
      <c r="W43" s="227">
        <v>45987</v>
      </c>
      <c r="X43" s="220" t="s">
        <v>363</v>
      </c>
      <c r="Y43" s="227">
        <v>46017</v>
      </c>
      <c r="Z43" s="231">
        <v>6</v>
      </c>
      <c r="AA43" s="220" t="s">
        <v>442</v>
      </c>
      <c r="AB43" s="215" t="s">
        <v>443</v>
      </c>
      <c r="AC43" s="220" t="s">
        <v>522</v>
      </c>
      <c r="AD43" s="220" t="s">
        <v>333</v>
      </c>
      <c r="AE43" s="220"/>
      <c r="AF43" s="52">
        <f t="shared" si="14"/>
        <v>207</v>
      </c>
      <c r="AG43" s="52">
        <f t="shared" si="15"/>
        <v>69</v>
      </c>
      <c r="AH43" s="52">
        <f t="shared" si="18"/>
        <v>77</v>
      </c>
      <c r="AI43" s="52">
        <f t="shared" si="19"/>
        <v>146</v>
      </c>
      <c r="AJ43" s="200"/>
      <c r="AK43" s="201"/>
    </row>
    <row r="44" spans="1:37" ht="79.8" thickBot="1" x14ac:dyDescent="0.35">
      <c r="A44" s="226" t="s">
        <v>226</v>
      </c>
      <c r="B44" s="216" t="s">
        <v>227</v>
      </c>
      <c r="C44" s="220" t="s">
        <v>9</v>
      </c>
      <c r="D44" s="213" t="s">
        <v>145</v>
      </c>
      <c r="E44" s="213" t="s">
        <v>23</v>
      </c>
      <c r="F44" s="213" t="s">
        <v>87</v>
      </c>
      <c r="G44" s="227">
        <v>45810</v>
      </c>
      <c r="H44" s="227" t="s">
        <v>311</v>
      </c>
      <c r="I44" s="227">
        <v>45821</v>
      </c>
      <c r="J44" s="227"/>
      <c r="K44" s="194">
        <v>900</v>
      </c>
      <c r="L44" s="195">
        <v>0</v>
      </c>
      <c r="M44" s="49">
        <f t="shared" si="16"/>
        <v>900</v>
      </c>
      <c r="N44" s="218"/>
      <c r="O44" s="197">
        <v>666</v>
      </c>
      <c r="P44" s="197">
        <v>0</v>
      </c>
      <c r="Q44" s="55">
        <f t="shared" si="17"/>
        <v>666</v>
      </c>
      <c r="R44" s="198"/>
      <c r="S44" s="51">
        <f t="shared" si="12"/>
        <v>0.26</v>
      </c>
      <c r="T44" s="51">
        <f t="shared" si="13"/>
        <v>5.8030110951507122E-5</v>
      </c>
      <c r="U44" s="227">
        <v>45841</v>
      </c>
      <c r="V44" s="227">
        <v>45910</v>
      </c>
      <c r="W44" s="227">
        <v>45987</v>
      </c>
      <c r="X44" s="220" t="s">
        <v>363</v>
      </c>
      <c r="Y44" s="227">
        <v>46017</v>
      </c>
      <c r="Z44" s="231">
        <v>3</v>
      </c>
      <c r="AA44" s="220" t="s">
        <v>442</v>
      </c>
      <c r="AB44" s="215" t="s">
        <v>443</v>
      </c>
      <c r="AC44" s="220" t="s">
        <v>522</v>
      </c>
      <c r="AD44" s="220" t="s">
        <v>333</v>
      </c>
      <c r="AE44" s="220"/>
      <c r="AF44" s="52">
        <f t="shared" si="14"/>
        <v>207</v>
      </c>
      <c r="AG44" s="52">
        <f t="shared" si="15"/>
        <v>69</v>
      </c>
      <c r="AH44" s="52">
        <f t="shared" si="18"/>
        <v>77</v>
      </c>
      <c r="AI44" s="52">
        <f t="shared" si="19"/>
        <v>146</v>
      </c>
      <c r="AJ44" s="200"/>
      <c r="AK44" s="201"/>
    </row>
    <row r="45" spans="1:37" ht="66.599999999999994" thickBot="1" x14ac:dyDescent="0.35">
      <c r="A45" s="226" t="s">
        <v>228</v>
      </c>
      <c r="B45" s="216" t="s">
        <v>229</v>
      </c>
      <c r="C45" s="220" t="s">
        <v>9</v>
      </c>
      <c r="D45" s="213" t="s">
        <v>145</v>
      </c>
      <c r="E45" s="213" t="s">
        <v>23</v>
      </c>
      <c r="F45" s="213" t="s">
        <v>87</v>
      </c>
      <c r="G45" s="227">
        <v>45810</v>
      </c>
      <c r="H45" s="227" t="s">
        <v>311</v>
      </c>
      <c r="I45" s="227">
        <v>45821</v>
      </c>
      <c r="J45" s="227"/>
      <c r="K45" s="194">
        <v>1500</v>
      </c>
      <c r="L45" s="195">
        <v>0</v>
      </c>
      <c r="M45" s="49">
        <f t="shared" si="16"/>
        <v>1500</v>
      </c>
      <c r="N45" s="218"/>
      <c r="O45" s="197">
        <v>1100</v>
      </c>
      <c r="P45" s="197">
        <v>0</v>
      </c>
      <c r="Q45" s="55">
        <f t="shared" si="17"/>
        <v>1100</v>
      </c>
      <c r="R45" s="198"/>
      <c r="S45" s="51">
        <f t="shared" si="12"/>
        <v>0.26666666666666672</v>
      </c>
      <c r="T45" s="51">
        <f t="shared" si="13"/>
        <v>9.5845528598585328E-5</v>
      </c>
      <c r="U45" s="227">
        <v>45841</v>
      </c>
      <c r="V45" s="227">
        <v>45910</v>
      </c>
      <c r="W45" s="227">
        <v>45987</v>
      </c>
      <c r="X45" s="220" t="s">
        <v>363</v>
      </c>
      <c r="Y45" s="227">
        <v>46017</v>
      </c>
      <c r="Z45" s="231">
        <v>2</v>
      </c>
      <c r="AA45" s="220" t="s">
        <v>442</v>
      </c>
      <c r="AB45" s="215" t="s">
        <v>443</v>
      </c>
      <c r="AC45" s="220" t="s">
        <v>522</v>
      </c>
      <c r="AD45" s="220" t="s">
        <v>333</v>
      </c>
      <c r="AE45" s="220"/>
      <c r="AF45" s="52">
        <f t="shared" si="14"/>
        <v>207</v>
      </c>
      <c r="AG45" s="52">
        <f t="shared" si="15"/>
        <v>69</v>
      </c>
      <c r="AH45" s="52">
        <f t="shared" si="18"/>
        <v>77</v>
      </c>
      <c r="AI45" s="52">
        <f t="shared" si="19"/>
        <v>146</v>
      </c>
      <c r="AJ45" s="200"/>
      <c r="AK45" s="201"/>
    </row>
    <row r="46" spans="1:37" ht="79.8" thickBot="1" x14ac:dyDescent="0.35">
      <c r="A46" s="226" t="s">
        <v>230</v>
      </c>
      <c r="B46" s="216" t="s">
        <v>231</v>
      </c>
      <c r="C46" s="220" t="s">
        <v>9</v>
      </c>
      <c r="D46" s="213" t="s">
        <v>145</v>
      </c>
      <c r="E46" s="213" t="s">
        <v>23</v>
      </c>
      <c r="F46" s="213" t="s">
        <v>87</v>
      </c>
      <c r="G46" s="227">
        <v>45810</v>
      </c>
      <c r="H46" s="227" t="s">
        <v>311</v>
      </c>
      <c r="I46" s="227">
        <v>45821</v>
      </c>
      <c r="J46" s="227"/>
      <c r="K46" s="194">
        <v>1800</v>
      </c>
      <c r="L46" s="195">
        <v>0</v>
      </c>
      <c r="M46" s="49">
        <f t="shared" si="16"/>
        <v>1800</v>
      </c>
      <c r="N46" s="218"/>
      <c r="O46" s="197">
        <v>990</v>
      </c>
      <c r="P46" s="197">
        <v>0</v>
      </c>
      <c r="Q46" s="55">
        <f t="shared" si="17"/>
        <v>990</v>
      </c>
      <c r="R46" s="198"/>
      <c r="S46" s="51">
        <f t="shared" si="12"/>
        <v>0.44999999999999996</v>
      </c>
      <c r="T46" s="51">
        <f t="shared" si="13"/>
        <v>8.62609757387268E-5</v>
      </c>
      <c r="U46" s="227">
        <v>45841</v>
      </c>
      <c r="V46" s="227">
        <v>45910</v>
      </c>
      <c r="W46" s="227">
        <v>45987</v>
      </c>
      <c r="X46" s="220" t="s">
        <v>363</v>
      </c>
      <c r="Y46" s="227">
        <v>46017</v>
      </c>
      <c r="Z46" s="231">
        <v>5</v>
      </c>
      <c r="AA46" s="232" t="s">
        <v>444</v>
      </c>
      <c r="AB46" s="215" t="s">
        <v>445</v>
      </c>
      <c r="AC46" s="220" t="s">
        <v>522</v>
      </c>
      <c r="AD46" s="220" t="s">
        <v>333</v>
      </c>
      <c r="AE46" s="220"/>
      <c r="AF46" s="52">
        <f t="shared" si="14"/>
        <v>207</v>
      </c>
      <c r="AG46" s="52">
        <f t="shared" si="15"/>
        <v>69</v>
      </c>
      <c r="AH46" s="52">
        <f t="shared" si="18"/>
        <v>77</v>
      </c>
      <c r="AI46" s="52">
        <f t="shared" si="19"/>
        <v>146</v>
      </c>
      <c r="AJ46" s="200"/>
      <c r="AK46" s="201"/>
    </row>
    <row r="47" spans="1:37" ht="40.200000000000003" thickBot="1" x14ac:dyDescent="0.35">
      <c r="A47" s="226" t="s">
        <v>232</v>
      </c>
      <c r="B47" s="216" t="s">
        <v>233</v>
      </c>
      <c r="C47" s="220" t="s">
        <v>22</v>
      </c>
      <c r="D47" s="213" t="s">
        <v>145</v>
      </c>
      <c r="E47" s="213" t="s">
        <v>23</v>
      </c>
      <c r="F47" s="213" t="s">
        <v>93</v>
      </c>
      <c r="G47" s="227">
        <v>45833</v>
      </c>
      <c r="H47" s="227" t="s">
        <v>312</v>
      </c>
      <c r="I47" s="227">
        <v>45841</v>
      </c>
      <c r="J47" s="227"/>
      <c r="K47" s="194">
        <v>1042019.45</v>
      </c>
      <c r="L47" s="247" t="s">
        <v>336</v>
      </c>
      <c r="M47" s="49" t="e">
        <f t="shared" si="16"/>
        <v>#VALUE!</v>
      </c>
      <c r="N47" s="218"/>
      <c r="O47" s="197">
        <v>832781.94</v>
      </c>
      <c r="P47" s="197">
        <v>174884.21</v>
      </c>
      <c r="Q47" s="55">
        <f t="shared" si="17"/>
        <v>1007666.1499999999</v>
      </c>
      <c r="R47" s="198"/>
      <c r="S47" s="51" t="e">
        <f t="shared" si="12"/>
        <v>#VALUE!</v>
      </c>
      <c r="T47" s="51">
        <f t="shared" si="13"/>
        <v>8.7800267997864875E-2</v>
      </c>
      <c r="U47" s="227">
        <v>45862</v>
      </c>
      <c r="V47" s="227"/>
      <c r="W47" s="227">
        <v>45889</v>
      </c>
      <c r="X47" s="227">
        <v>45904</v>
      </c>
      <c r="Y47" s="227">
        <v>45918</v>
      </c>
      <c r="Z47" s="231">
        <v>10</v>
      </c>
      <c r="AA47" s="220" t="s">
        <v>446</v>
      </c>
      <c r="AB47" s="234" t="s">
        <v>447</v>
      </c>
      <c r="AC47" s="220" t="s">
        <v>523</v>
      </c>
      <c r="AD47" s="220" t="s">
        <v>333</v>
      </c>
      <c r="AE47" s="220"/>
      <c r="AF47" s="52">
        <f t="shared" si="14"/>
        <v>85</v>
      </c>
      <c r="AG47" s="52">
        <f t="shared" si="15"/>
        <v>0</v>
      </c>
      <c r="AH47" s="52">
        <f t="shared" si="18"/>
        <v>27</v>
      </c>
      <c r="AI47" s="52">
        <f t="shared" si="19"/>
        <v>27</v>
      </c>
      <c r="AJ47" s="200"/>
      <c r="AK47" s="201"/>
    </row>
    <row r="48" spans="1:37" ht="40.200000000000003" thickBot="1" x14ac:dyDescent="0.35">
      <c r="A48" s="248" t="s">
        <v>234</v>
      </c>
      <c r="B48" s="216" t="s">
        <v>235</v>
      </c>
      <c r="C48" s="220" t="s">
        <v>37</v>
      </c>
      <c r="D48" s="213" t="s">
        <v>145</v>
      </c>
      <c r="E48" s="213" t="s">
        <v>23</v>
      </c>
      <c r="F48" s="213" t="s">
        <v>62</v>
      </c>
      <c r="G48" s="227">
        <v>45820</v>
      </c>
      <c r="H48" s="227" t="s">
        <v>313</v>
      </c>
      <c r="I48" s="227">
        <v>45860</v>
      </c>
      <c r="J48" s="227"/>
      <c r="K48" s="194">
        <v>19300</v>
      </c>
      <c r="L48" s="247">
        <v>4053</v>
      </c>
      <c r="M48" s="49">
        <f t="shared" si="16"/>
        <v>23353</v>
      </c>
      <c r="N48" s="218"/>
      <c r="O48" s="197">
        <v>19300</v>
      </c>
      <c r="P48" s="197">
        <v>4053</v>
      </c>
      <c r="Q48" s="55">
        <f t="shared" si="17"/>
        <v>23353</v>
      </c>
      <c r="R48" s="198"/>
      <c r="S48" s="51">
        <f t="shared" si="12"/>
        <v>0</v>
      </c>
      <c r="T48" s="51">
        <f t="shared" si="13"/>
        <v>2.0348005721479668E-3</v>
      </c>
      <c r="U48" s="227">
        <v>45882</v>
      </c>
      <c r="V48" s="227"/>
      <c r="W48" s="227">
        <v>45932</v>
      </c>
      <c r="X48" s="227">
        <v>45972</v>
      </c>
      <c r="Y48" s="227">
        <v>45980</v>
      </c>
      <c r="Z48" s="231">
        <v>5</v>
      </c>
      <c r="AA48" s="220" t="s">
        <v>448</v>
      </c>
      <c r="AB48" s="234" t="s">
        <v>449</v>
      </c>
      <c r="AC48" s="220" t="s">
        <v>524</v>
      </c>
      <c r="AD48" s="220" t="s">
        <v>335</v>
      </c>
      <c r="AE48" s="220" t="s">
        <v>545</v>
      </c>
      <c r="AF48" s="52">
        <f t="shared" si="14"/>
        <v>160</v>
      </c>
      <c r="AG48" s="52">
        <f t="shared" si="15"/>
        <v>0</v>
      </c>
      <c r="AH48" s="52">
        <f t="shared" si="18"/>
        <v>50</v>
      </c>
      <c r="AI48" s="52">
        <f t="shared" si="19"/>
        <v>50</v>
      </c>
      <c r="AJ48" s="200"/>
      <c r="AK48" s="201"/>
    </row>
    <row r="49" spans="1:37" ht="40.200000000000003" thickBot="1" x14ac:dyDescent="0.35">
      <c r="A49" s="226" t="s">
        <v>236</v>
      </c>
      <c r="B49" s="216" t="s">
        <v>237</v>
      </c>
      <c r="C49" s="220" t="s">
        <v>9</v>
      </c>
      <c r="D49" s="213" t="s">
        <v>41</v>
      </c>
      <c r="E49" s="213" t="s">
        <v>23</v>
      </c>
      <c r="F49" s="213" t="s">
        <v>72</v>
      </c>
      <c r="G49" s="227">
        <v>45824</v>
      </c>
      <c r="H49" s="227" t="s">
        <v>314</v>
      </c>
      <c r="I49" s="227">
        <v>45987</v>
      </c>
      <c r="J49" s="227"/>
      <c r="K49" s="194">
        <v>5807.2</v>
      </c>
      <c r="L49" s="247">
        <v>580.72</v>
      </c>
      <c r="M49" s="49">
        <f t="shared" si="16"/>
        <v>6387.92</v>
      </c>
      <c r="N49" s="218"/>
      <c r="O49" s="197">
        <v>5807.2</v>
      </c>
      <c r="P49" s="197">
        <v>580.72</v>
      </c>
      <c r="Q49" s="55">
        <f t="shared" si="17"/>
        <v>6387.92</v>
      </c>
      <c r="R49" s="198"/>
      <c r="S49" s="51">
        <f t="shared" si="12"/>
        <v>0</v>
      </c>
      <c r="T49" s="51">
        <f t="shared" si="13"/>
        <v>5.5659415367770478E-4</v>
      </c>
      <c r="U49" s="227">
        <v>45862</v>
      </c>
      <c r="V49" s="227"/>
      <c r="W49" s="227">
        <v>45862</v>
      </c>
      <c r="X49" s="220" t="s">
        <v>364</v>
      </c>
      <c r="Y49" s="227">
        <v>45978</v>
      </c>
      <c r="Z49" s="231">
        <v>3</v>
      </c>
      <c r="AA49" s="220" t="s">
        <v>450</v>
      </c>
      <c r="AB49" s="234" t="s">
        <v>451</v>
      </c>
      <c r="AC49" s="220" t="s">
        <v>525</v>
      </c>
      <c r="AD49" s="220" t="s">
        <v>335</v>
      </c>
      <c r="AE49" s="220" t="s">
        <v>546</v>
      </c>
      <c r="AF49" s="52">
        <f t="shared" si="14"/>
        <v>154</v>
      </c>
      <c r="AG49" s="52">
        <f t="shared" si="15"/>
        <v>0</v>
      </c>
      <c r="AH49" s="52">
        <f t="shared" si="18"/>
        <v>0</v>
      </c>
      <c r="AI49" s="52">
        <f t="shared" si="19"/>
        <v>0</v>
      </c>
      <c r="AJ49" s="200"/>
      <c r="AK49" s="201"/>
    </row>
    <row r="50" spans="1:37" ht="53.4" thickBot="1" x14ac:dyDescent="0.35">
      <c r="A50" s="226" t="s">
        <v>238</v>
      </c>
      <c r="B50" s="216" t="s">
        <v>239</v>
      </c>
      <c r="C50" s="220" t="s">
        <v>9</v>
      </c>
      <c r="D50" s="213" t="s">
        <v>10</v>
      </c>
      <c r="E50" s="213" t="s">
        <v>23</v>
      </c>
      <c r="F50" s="213" t="s">
        <v>78</v>
      </c>
      <c r="G50" s="227">
        <v>45840</v>
      </c>
      <c r="H50" s="227" t="s">
        <v>315</v>
      </c>
      <c r="I50" s="227">
        <v>45853</v>
      </c>
      <c r="J50" s="227">
        <v>45853</v>
      </c>
      <c r="K50" s="194">
        <v>892500</v>
      </c>
      <c r="L50" s="247">
        <v>187425</v>
      </c>
      <c r="M50" s="49">
        <f t="shared" si="16"/>
        <v>1079925</v>
      </c>
      <c r="N50" s="218"/>
      <c r="O50" s="197">
        <v>892455</v>
      </c>
      <c r="P50" s="197">
        <v>187415.55</v>
      </c>
      <c r="Q50" s="55">
        <f t="shared" si="17"/>
        <v>1079870.55</v>
      </c>
      <c r="R50" s="198"/>
      <c r="S50" s="51">
        <f t="shared" si="12"/>
        <v>5.0420168067222271E-5</v>
      </c>
      <c r="T50" s="51">
        <f t="shared" si="13"/>
        <v>9.4091603347995531E-2</v>
      </c>
      <c r="U50" s="227">
        <v>45889</v>
      </c>
      <c r="V50" s="227">
        <v>45910</v>
      </c>
      <c r="W50" s="227">
        <v>45917</v>
      </c>
      <c r="X50" s="220" t="s">
        <v>365</v>
      </c>
      <c r="Y50" s="227">
        <v>45979</v>
      </c>
      <c r="Z50" s="231">
        <v>1</v>
      </c>
      <c r="AA50" s="220" t="s">
        <v>452</v>
      </c>
      <c r="AB50" s="249" t="s">
        <v>453</v>
      </c>
      <c r="AC50" s="220" t="s">
        <v>526</v>
      </c>
      <c r="AD50" s="220" t="s">
        <v>333</v>
      </c>
      <c r="AE50" s="220"/>
      <c r="AF50" s="52">
        <f t="shared" si="14"/>
        <v>139</v>
      </c>
      <c r="AG50" s="52">
        <f t="shared" si="15"/>
        <v>21</v>
      </c>
      <c r="AH50" s="52">
        <f t="shared" si="18"/>
        <v>7</v>
      </c>
      <c r="AI50" s="52">
        <f t="shared" si="19"/>
        <v>28</v>
      </c>
      <c r="AJ50" s="200"/>
      <c r="AK50" s="201"/>
    </row>
    <row r="51" spans="1:37" ht="40.200000000000003" thickBot="1" x14ac:dyDescent="0.35">
      <c r="A51" s="226" t="s">
        <v>240</v>
      </c>
      <c r="B51" s="216" t="s">
        <v>241</v>
      </c>
      <c r="C51" s="220" t="s">
        <v>9</v>
      </c>
      <c r="D51" s="213" t="s">
        <v>145</v>
      </c>
      <c r="E51" s="213" t="s">
        <v>23</v>
      </c>
      <c r="F51" s="213" t="s">
        <v>53</v>
      </c>
      <c r="G51" s="227">
        <v>45835</v>
      </c>
      <c r="H51" s="227" t="s">
        <v>316</v>
      </c>
      <c r="I51" s="227">
        <v>45848</v>
      </c>
      <c r="J51" s="227"/>
      <c r="K51" s="194">
        <v>45834</v>
      </c>
      <c r="L51" s="247">
        <v>1513.1</v>
      </c>
      <c r="M51" s="49">
        <f t="shared" si="16"/>
        <v>47347.1</v>
      </c>
      <c r="N51" s="250"/>
      <c r="O51" s="197">
        <v>7205.16</v>
      </c>
      <c r="P51" s="197">
        <v>1513.1</v>
      </c>
      <c r="Q51" s="58">
        <f t="shared" si="17"/>
        <v>8718.26</v>
      </c>
      <c r="R51" s="198"/>
      <c r="S51" s="51">
        <f t="shared" si="12"/>
        <v>0.81586496321844426</v>
      </c>
      <c r="T51" s="51">
        <f t="shared" si="13"/>
        <v>7.5964203469082057E-4</v>
      </c>
      <c r="U51" s="227">
        <v>45868</v>
      </c>
      <c r="V51" s="227">
        <v>45868</v>
      </c>
      <c r="W51" s="227">
        <v>45882</v>
      </c>
      <c r="X51" s="220" t="s">
        <v>366</v>
      </c>
      <c r="Y51" s="227">
        <v>45905</v>
      </c>
      <c r="Z51" s="231">
        <v>3</v>
      </c>
      <c r="AA51" s="220" t="s">
        <v>454</v>
      </c>
      <c r="AB51" s="234" t="s">
        <v>455</v>
      </c>
      <c r="AC51" s="220" t="s">
        <v>527</v>
      </c>
      <c r="AD51" s="220" t="s">
        <v>335</v>
      </c>
      <c r="AE51" s="220" t="s">
        <v>531</v>
      </c>
      <c r="AF51" s="52">
        <f t="shared" si="14"/>
        <v>70</v>
      </c>
      <c r="AG51" s="52">
        <f t="shared" si="15"/>
        <v>0</v>
      </c>
      <c r="AH51" s="52">
        <f t="shared" si="18"/>
        <v>14</v>
      </c>
      <c r="AI51" s="52">
        <f t="shared" si="19"/>
        <v>14</v>
      </c>
      <c r="AJ51" s="200"/>
      <c r="AK51" s="201"/>
    </row>
    <row r="52" spans="1:37" ht="53.4" thickBot="1" x14ac:dyDescent="0.35">
      <c r="A52" s="226" t="s">
        <v>242</v>
      </c>
      <c r="B52" s="216" t="s">
        <v>606</v>
      </c>
      <c r="C52" s="220" t="s">
        <v>37</v>
      </c>
      <c r="D52" s="213" t="s">
        <v>145</v>
      </c>
      <c r="E52" s="213" t="s">
        <v>23</v>
      </c>
      <c r="F52" s="213" t="s">
        <v>62</v>
      </c>
      <c r="G52" s="227">
        <v>45826</v>
      </c>
      <c r="H52" s="227" t="s">
        <v>317</v>
      </c>
      <c r="I52" s="227">
        <v>45833</v>
      </c>
      <c r="J52" s="227"/>
      <c r="K52" s="238">
        <v>36120</v>
      </c>
      <c r="L52" s="251">
        <v>7585.2</v>
      </c>
      <c r="M52" s="49">
        <f t="shared" si="16"/>
        <v>43705.2</v>
      </c>
      <c r="N52" s="250"/>
      <c r="O52" s="197">
        <v>35899.67</v>
      </c>
      <c r="P52" s="197">
        <v>7538.93</v>
      </c>
      <c r="Q52" s="58">
        <f t="shared" si="17"/>
        <v>43438.6</v>
      </c>
      <c r="R52" s="198"/>
      <c r="S52" s="51">
        <f t="shared" si="12"/>
        <v>6.0999606454151811E-3</v>
      </c>
      <c r="T52" s="51">
        <f t="shared" si="13"/>
        <v>3.7849050714386444E-3</v>
      </c>
      <c r="U52" s="227">
        <v>45861</v>
      </c>
      <c r="V52" s="227">
        <v>45868</v>
      </c>
      <c r="W52" s="227">
        <v>45875</v>
      </c>
      <c r="X52" s="220" t="s">
        <v>367</v>
      </c>
      <c r="Y52" s="227">
        <v>45905</v>
      </c>
      <c r="Z52" s="231">
        <v>1</v>
      </c>
      <c r="AA52" s="220" t="s">
        <v>456</v>
      </c>
      <c r="AB52" s="249" t="s">
        <v>457</v>
      </c>
      <c r="AC52" s="220" t="s">
        <v>528</v>
      </c>
      <c r="AD52" s="220" t="s">
        <v>333</v>
      </c>
      <c r="AE52" s="220"/>
      <c r="AF52" s="52">
        <f t="shared" si="14"/>
        <v>79</v>
      </c>
      <c r="AG52" s="52">
        <f t="shared" si="15"/>
        <v>7</v>
      </c>
      <c r="AH52" s="52">
        <f t="shared" si="18"/>
        <v>7</v>
      </c>
      <c r="AI52" s="52">
        <f t="shared" si="19"/>
        <v>14</v>
      </c>
      <c r="AJ52" s="200"/>
      <c r="AK52" s="201"/>
    </row>
    <row r="53" spans="1:37" ht="79.8" thickBot="1" x14ac:dyDescent="0.35">
      <c r="A53" s="226" t="s">
        <v>243</v>
      </c>
      <c r="B53" s="216" t="s">
        <v>244</v>
      </c>
      <c r="C53" s="220" t="s">
        <v>37</v>
      </c>
      <c r="D53" s="213" t="s">
        <v>145</v>
      </c>
      <c r="E53" s="213" t="s">
        <v>23</v>
      </c>
      <c r="F53" s="213" t="s">
        <v>62</v>
      </c>
      <c r="G53" s="227">
        <v>45826</v>
      </c>
      <c r="H53" s="227" t="s">
        <v>317</v>
      </c>
      <c r="I53" s="227">
        <v>45833</v>
      </c>
      <c r="J53" s="227"/>
      <c r="K53" s="238">
        <v>63746</v>
      </c>
      <c r="L53" s="251">
        <v>13386.66</v>
      </c>
      <c r="M53" s="49">
        <f t="shared" si="16"/>
        <v>77132.66</v>
      </c>
      <c r="N53" s="218"/>
      <c r="O53" s="197">
        <v>62802.559999999998</v>
      </c>
      <c r="P53" s="197">
        <v>13188.54</v>
      </c>
      <c r="Q53" s="55">
        <f t="shared" si="17"/>
        <v>75991.100000000006</v>
      </c>
      <c r="R53" s="198"/>
      <c r="S53" s="51">
        <f t="shared" si="12"/>
        <v>1.4799956334968889E-2</v>
      </c>
      <c r="T53" s="51">
        <f t="shared" si="13"/>
        <v>6.6212792257163257E-3</v>
      </c>
      <c r="U53" s="227">
        <v>45861</v>
      </c>
      <c r="V53" s="227">
        <v>45868</v>
      </c>
      <c r="W53" s="227">
        <v>45875</v>
      </c>
      <c r="X53" s="220" t="s">
        <v>367</v>
      </c>
      <c r="Y53" s="227">
        <v>45905</v>
      </c>
      <c r="Z53" s="231">
        <v>2</v>
      </c>
      <c r="AA53" s="220" t="s">
        <v>458</v>
      </c>
      <c r="AB53" s="234" t="s">
        <v>459</v>
      </c>
      <c r="AC53" s="220" t="s">
        <v>528</v>
      </c>
      <c r="AD53" s="220" t="s">
        <v>333</v>
      </c>
      <c r="AE53" s="220"/>
      <c r="AF53" s="52">
        <f t="shared" si="14"/>
        <v>79</v>
      </c>
      <c r="AG53" s="52">
        <f t="shared" si="15"/>
        <v>7</v>
      </c>
      <c r="AH53" s="52">
        <f t="shared" si="18"/>
        <v>7</v>
      </c>
      <c r="AI53" s="52">
        <f t="shared" si="19"/>
        <v>14</v>
      </c>
      <c r="AJ53" s="200"/>
      <c r="AK53" s="201"/>
    </row>
    <row r="54" spans="1:37" ht="40.200000000000003" thickBot="1" x14ac:dyDescent="0.35">
      <c r="A54" s="226" t="s">
        <v>245</v>
      </c>
      <c r="B54" s="216" t="s">
        <v>246</v>
      </c>
      <c r="C54" s="220" t="s">
        <v>9</v>
      </c>
      <c r="D54" s="213" t="s">
        <v>41</v>
      </c>
      <c r="E54" s="213" t="s">
        <v>23</v>
      </c>
      <c r="F54" s="213" t="s">
        <v>78</v>
      </c>
      <c r="G54" s="227">
        <v>45838</v>
      </c>
      <c r="H54" s="227" t="s">
        <v>318</v>
      </c>
      <c r="I54" s="227"/>
      <c r="J54" s="227"/>
      <c r="K54" s="194">
        <v>24372.799999999999</v>
      </c>
      <c r="L54" s="247">
        <v>5118.29</v>
      </c>
      <c r="M54" s="49">
        <f t="shared" si="16"/>
        <v>29491.09</v>
      </c>
      <c r="N54" s="218"/>
      <c r="O54" s="197">
        <v>24372.799999999999</v>
      </c>
      <c r="P54" s="197">
        <v>5118.29</v>
      </c>
      <c r="Q54" s="55">
        <f t="shared" si="17"/>
        <v>29491.09</v>
      </c>
      <c r="R54" s="198"/>
      <c r="S54" s="51">
        <f t="shared" si="12"/>
        <v>0</v>
      </c>
      <c r="T54" s="51">
        <f t="shared" si="13"/>
        <v>2.5696264636349583E-3</v>
      </c>
      <c r="U54" s="227">
        <v>45856</v>
      </c>
      <c r="V54" s="227">
        <v>45912</v>
      </c>
      <c r="W54" s="227">
        <v>45917</v>
      </c>
      <c r="X54" s="220" t="s">
        <v>368</v>
      </c>
      <c r="Y54" s="227">
        <v>46000</v>
      </c>
      <c r="Z54" s="231">
        <v>1</v>
      </c>
      <c r="AA54" s="220" t="s">
        <v>460</v>
      </c>
      <c r="AB54" s="215" t="s">
        <v>461</v>
      </c>
      <c r="AC54" s="220" t="s">
        <v>529</v>
      </c>
      <c r="AD54" s="220" t="s">
        <v>335</v>
      </c>
      <c r="AE54" s="220" t="s">
        <v>522</v>
      </c>
      <c r="AF54" s="52">
        <f t="shared" si="14"/>
        <v>162</v>
      </c>
      <c r="AG54" s="52">
        <f t="shared" si="15"/>
        <v>56</v>
      </c>
      <c r="AH54" s="52">
        <f t="shared" si="18"/>
        <v>5</v>
      </c>
      <c r="AI54" s="52">
        <f t="shared" si="19"/>
        <v>61</v>
      </c>
      <c r="AJ54" s="200"/>
      <c r="AK54" s="201"/>
    </row>
    <row r="55" spans="1:37" ht="66.599999999999994" thickBot="1" x14ac:dyDescent="0.35">
      <c r="A55" s="226" t="s">
        <v>247</v>
      </c>
      <c r="B55" s="216" t="s">
        <v>248</v>
      </c>
      <c r="C55" s="220" t="s">
        <v>37</v>
      </c>
      <c r="D55" s="213" t="s">
        <v>46</v>
      </c>
      <c r="E55" s="213" t="s">
        <v>23</v>
      </c>
      <c r="F55" s="213" t="s">
        <v>78</v>
      </c>
      <c r="G55" s="227">
        <v>45838</v>
      </c>
      <c r="H55" s="227" t="s">
        <v>319</v>
      </c>
      <c r="I55" s="227">
        <v>45853</v>
      </c>
      <c r="J55" s="227"/>
      <c r="K55" s="194">
        <v>79937.5</v>
      </c>
      <c r="L55" s="247">
        <v>16786.88</v>
      </c>
      <c r="M55" s="49">
        <f t="shared" si="16"/>
        <v>96724.38</v>
      </c>
      <c r="N55" s="218"/>
      <c r="O55" s="197">
        <v>63948.800000000003</v>
      </c>
      <c r="P55" s="197">
        <v>13429.25</v>
      </c>
      <c r="Q55" s="55">
        <f t="shared" si="17"/>
        <v>77378.05</v>
      </c>
      <c r="R55" s="198"/>
      <c r="S55" s="51">
        <f t="shared" si="12"/>
        <v>0.20001503240444651</v>
      </c>
      <c r="T55" s="51">
        <f t="shared" si="13"/>
        <v>6.7421273674343326E-3</v>
      </c>
      <c r="U55" s="227">
        <v>45877</v>
      </c>
      <c r="V55" s="227"/>
      <c r="W55" s="227">
        <v>45904</v>
      </c>
      <c r="X55" s="220" t="s">
        <v>369</v>
      </c>
      <c r="Y55" s="227">
        <v>45966</v>
      </c>
      <c r="Z55" s="231">
        <v>3</v>
      </c>
      <c r="AA55" s="220" t="s">
        <v>434</v>
      </c>
      <c r="AB55" s="215" t="s">
        <v>435</v>
      </c>
      <c r="AC55" s="220" t="s">
        <v>530</v>
      </c>
      <c r="AD55" s="220" t="s">
        <v>334</v>
      </c>
      <c r="AE55" s="220"/>
      <c r="AF55" s="52">
        <f t="shared" si="14"/>
        <v>128</v>
      </c>
      <c r="AG55" s="52">
        <f t="shared" si="15"/>
        <v>0</v>
      </c>
      <c r="AH55" s="52">
        <f t="shared" si="18"/>
        <v>27</v>
      </c>
      <c r="AI55" s="52">
        <f t="shared" si="19"/>
        <v>27</v>
      </c>
      <c r="AJ55" s="200"/>
      <c r="AK55" s="201"/>
    </row>
    <row r="56" spans="1:37" ht="40.200000000000003" thickBot="1" x14ac:dyDescent="0.35">
      <c r="A56" s="226" t="s">
        <v>249</v>
      </c>
      <c r="B56" s="216" t="s">
        <v>250</v>
      </c>
      <c r="C56" s="220" t="s">
        <v>37</v>
      </c>
      <c r="D56" s="213" t="s">
        <v>46</v>
      </c>
      <c r="E56" s="213" t="s">
        <v>23</v>
      </c>
      <c r="F56" s="213" t="s">
        <v>78</v>
      </c>
      <c r="G56" s="227">
        <v>45838</v>
      </c>
      <c r="H56" s="227" t="s">
        <v>319</v>
      </c>
      <c r="I56" s="227">
        <v>45853</v>
      </c>
      <c r="J56" s="227"/>
      <c r="K56" s="194">
        <v>8710</v>
      </c>
      <c r="L56" s="247">
        <v>1829.1</v>
      </c>
      <c r="M56" s="49">
        <f t="shared" si="16"/>
        <v>10539.1</v>
      </c>
      <c r="N56" s="218"/>
      <c r="O56" s="197">
        <v>7060.9</v>
      </c>
      <c r="P56" s="197">
        <v>1482.79</v>
      </c>
      <c r="Q56" s="55">
        <f t="shared" si="17"/>
        <v>8543.6899999999987</v>
      </c>
      <c r="R56" s="198"/>
      <c r="S56" s="51">
        <f t="shared" si="12"/>
        <v>0.18933400385232146</v>
      </c>
      <c r="T56" s="51">
        <f t="shared" si="13"/>
        <v>7.4443134930222488E-4</v>
      </c>
      <c r="U56" s="227">
        <v>45877</v>
      </c>
      <c r="V56" s="227"/>
      <c r="W56" s="227">
        <v>45904</v>
      </c>
      <c r="X56" s="220" t="s">
        <v>369</v>
      </c>
      <c r="Y56" s="227">
        <v>45966</v>
      </c>
      <c r="Z56" s="231">
        <v>2</v>
      </c>
      <c r="AA56" s="220" t="s">
        <v>434</v>
      </c>
      <c r="AB56" s="215" t="s">
        <v>435</v>
      </c>
      <c r="AC56" s="220" t="s">
        <v>531</v>
      </c>
      <c r="AD56" s="220" t="s">
        <v>334</v>
      </c>
      <c r="AE56" s="220"/>
      <c r="AF56" s="52">
        <f t="shared" si="14"/>
        <v>128</v>
      </c>
      <c r="AG56" s="52">
        <f t="shared" si="15"/>
        <v>0</v>
      </c>
      <c r="AH56" s="52">
        <f t="shared" si="18"/>
        <v>27</v>
      </c>
      <c r="AI56" s="52">
        <f t="shared" si="19"/>
        <v>27</v>
      </c>
      <c r="AJ56" s="200"/>
      <c r="AK56" s="201"/>
    </row>
    <row r="57" spans="1:37" ht="27" thickBot="1" x14ac:dyDescent="0.35">
      <c r="A57" s="226" t="s">
        <v>251</v>
      </c>
      <c r="B57" s="216" t="s">
        <v>252</v>
      </c>
      <c r="C57" s="220" t="s">
        <v>37</v>
      </c>
      <c r="D57" s="213" t="s">
        <v>46</v>
      </c>
      <c r="E57" s="213" t="s">
        <v>23</v>
      </c>
      <c r="F57" s="213" t="s">
        <v>78</v>
      </c>
      <c r="G57" s="227">
        <v>45838</v>
      </c>
      <c r="H57" s="227" t="s">
        <v>319</v>
      </c>
      <c r="I57" s="227">
        <v>45853</v>
      </c>
      <c r="J57" s="227"/>
      <c r="K57" s="194">
        <v>44736</v>
      </c>
      <c r="L57" s="247">
        <v>9394.56</v>
      </c>
      <c r="M57" s="49">
        <f t="shared" si="16"/>
        <v>54130.559999999998</v>
      </c>
      <c r="N57" s="218"/>
      <c r="O57" s="197">
        <v>38920.32</v>
      </c>
      <c r="P57" s="197">
        <v>8173.27</v>
      </c>
      <c r="Q57" s="55">
        <f t="shared" si="17"/>
        <v>47093.59</v>
      </c>
      <c r="R57" s="198"/>
      <c r="S57" s="51">
        <f t="shared" si="12"/>
        <v>0.12999994827321204</v>
      </c>
      <c r="T57" s="51">
        <f t="shared" si="13"/>
        <v>4.1033727519591383E-3</v>
      </c>
      <c r="U57" s="227">
        <v>45877</v>
      </c>
      <c r="V57" s="227"/>
      <c r="W57" s="227">
        <v>45904</v>
      </c>
      <c r="X57" s="220" t="s">
        <v>369</v>
      </c>
      <c r="Y57" s="227">
        <v>45966</v>
      </c>
      <c r="Z57" s="231">
        <v>3</v>
      </c>
      <c r="AA57" s="220" t="s">
        <v>462</v>
      </c>
      <c r="AB57" s="215" t="s">
        <v>463</v>
      </c>
      <c r="AC57" s="220" t="s">
        <v>532</v>
      </c>
      <c r="AD57" s="220" t="s">
        <v>334</v>
      </c>
      <c r="AE57" s="220"/>
      <c r="AF57" s="52">
        <f t="shared" si="14"/>
        <v>128</v>
      </c>
      <c r="AG57" s="52">
        <f t="shared" si="15"/>
        <v>0</v>
      </c>
      <c r="AH57" s="52">
        <f t="shared" si="18"/>
        <v>27</v>
      </c>
      <c r="AI57" s="52">
        <f t="shared" si="19"/>
        <v>27</v>
      </c>
      <c r="AJ57" s="200"/>
      <c r="AK57" s="201"/>
    </row>
    <row r="58" spans="1:37" ht="27" thickBot="1" x14ac:dyDescent="0.35">
      <c r="A58" s="226" t="s">
        <v>253</v>
      </c>
      <c r="B58" s="216" t="s">
        <v>254</v>
      </c>
      <c r="C58" s="220" t="s">
        <v>37</v>
      </c>
      <c r="D58" s="213" t="s">
        <v>46</v>
      </c>
      <c r="E58" s="213" t="s">
        <v>23</v>
      </c>
      <c r="F58" s="213" t="s">
        <v>78</v>
      </c>
      <c r="G58" s="227">
        <v>45838</v>
      </c>
      <c r="H58" s="227" t="s">
        <v>319</v>
      </c>
      <c r="I58" s="227">
        <v>45853</v>
      </c>
      <c r="J58" s="227"/>
      <c r="K58" s="194">
        <v>19540</v>
      </c>
      <c r="L58" s="247">
        <v>4103.3999999999996</v>
      </c>
      <c r="M58" s="49">
        <f t="shared" si="16"/>
        <v>23643.4</v>
      </c>
      <c r="N58" s="218"/>
      <c r="O58" s="197">
        <v>17591.86</v>
      </c>
      <c r="P58" s="197">
        <v>3694.29</v>
      </c>
      <c r="Q58" s="55">
        <f t="shared" si="17"/>
        <v>21286.15</v>
      </c>
      <c r="R58" s="198"/>
      <c r="S58" s="51">
        <f t="shared" si="12"/>
        <v>9.9700127731206178E-2</v>
      </c>
      <c r="T58" s="51">
        <f t="shared" si="13"/>
        <v>1.8547111805261613E-3</v>
      </c>
      <c r="U58" s="227">
        <v>45877</v>
      </c>
      <c r="V58" s="227"/>
      <c r="W58" s="227">
        <v>45904</v>
      </c>
      <c r="X58" s="220" t="s">
        <v>369</v>
      </c>
      <c r="Y58" s="227">
        <v>45966</v>
      </c>
      <c r="Z58" s="231">
        <v>5</v>
      </c>
      <c r="AA58" s="220" t="s">
        <v>464</v>
      </c>
      <c r="AB58" s="215" t="s">
        <v>465</v>
      </c>
      <c r="AC58" s="220" t="s">
        <v>533</v>
      </c>
      <c r="AD58" s="220" t="s">
        <v>334</v>
      </c>
      <c r="AE58" s="220"/>
      <c r="AF58" s="52">
        <f t="shared" si="14"/>
        <v>128</v>
      </c>
      <c r="AG58" s="52">
        <f t="shared" si="15"/>
        <v>0</v>
      </c>
      <c r="AH58" s="52">
        <f t="shared" si="18"/>
        <v>27</v>
      </c>
      <c r="AI58" s="52">
        <f t="shared" si="19"/>
        <v>27</v>
      </c>
      <c r="AJ58" s="200"/>
      <c r="AK58" s="201"/>
    </row>
    <row r="59" spans="1:37" ht="53.4" thickBot="1" x14ac:dyDescent="0.35">
      <c r="A59" s="226" t="s">
        <v>255</v>
      </c>
      <c r="B59" s="216" t="s">
        <v>256</v>
      </c>
      <c r="C59" s="220" t="s">
        <v>9</v>
      </c>
      <c r="D59" s="213" t="s">
        <v>144</v>
      </c>
      <c r="E59" s="213" t="s">
        <v>23</v>
      </c>
      <c r="F59" s="213" t="s">
        <v>67</v>
      </c>
      <c r="G59" s="227">
        <v>45848</v>
      </c>
      <c r="H59" s="227" t="s">
        <v>320</v>
      </c>
      <c r="I59" s="227">
        <v>45849</v>
      </c>
      <c r="J59" s="227"/>
      <c r="K59" s="194">
        <v>3010</v>
      </c>
      <c r="L59" s="252">
        <v>0</v>
      </c>
      <c r="M59" s="49">
        <f t="shared" si="16"/>
        <v>3010</v>
      </c>
      <c r="N59" s="218"/>
      <c r="O59" s="197">
        <v>3010</v>
      </c>
      <c r="P59" s="197">
        <v>0</v>
      </c>
      <c r="Q59" s="55">
        <f t="shared" si="17"/>
        <v>3010</v>
      </c>
      <c r="R59" s="198"/>
      <c r="S59" s="51">
        <f t="shared" si="12"/>
        <v>0</v>
      </c>
      <c r="T59" s="51">
        <f t="shared" si="13"/>
        <v>2.6226821916521984E-4</v>
      </c>
      <c r="U59" s="227">
        <v>45868</v>
      </c>
      <c r="V59" s="227"/>
      <c r="W59" s="227">
        <v>45875</v>
      </c>
      <c r="X59" s="220" t="s">
        <v>370</v>
      </c>
      <c r="Y59" s="227">
        <v>45894</v>
      </c>
      <c r="Z59" s="231">
        <v>2</v>
      </c>
      <c r="AA59" s="220" t="s">
        <v>466</v>
      </c>
      <c r="AB59" s="215" t="s">
        <v>467</v>
      </c>
      <c r="AC59" s="220" t="s">
        <v>531</v>
      </c>
      <c r="AD59" s="220" t="s">
        <v>547</v>
      </c>
      <c r="AE59" s="220" t="s">
        <v>522</v>
      </c>
      <c r="AF59" s="52">
        <f t="shared" si="14"/>
        <v>46</v>
      </c>
      <c r="AG59" s="52">
        <f t="shared" si="15"/>
        <v>0</v>
      </c>
      <c r="AH59" s="52">
        <f t="shared" si="18"/>
        <v>7</v>
      </c>
      <c r="AI59" s="52">
        <f t="shared" si="19"/>
        <v>7</v>
      </c>
      <c r="AJ59" s="200"/>
      <c r="AK59" s="201"/>
    </row>
    <row r="60" spans="1:37" ht="66.599999999999994" thickBot="1" x14ac:dyDescent="0.35">
      <c r="A60" s="226" t="s">
        <v>257</v>
      </c>
      <c r="B60" s="216" t="s">
        <v>258</v>
      </c>
      <c r="C60" s="220" t="s">
        <v>37</v>
      </c>
      <c r="D60" s="213" t="s">
        <v>144</v>
      </c>
      <c r="E60" s="213" t="s">
        <v>23</v>
      </c>
      <c r="F60" s="213" t="s">
        <v>67</v>
      </c>
      <c r="G60" s="227">
        <v>45845</v>
      </c>
      <c r="H60" s="227" t="s">
        <v>321</v>
      </c>
      <c r="I60" s="227">
        <v>45853</v>
      </c>
      <c r="J60" s="227"/>
      <c r="K60" s="194">
        <v>1680</v>
      </c>
      <c r="L60" s="247">
        <v>352.8</v>
      </c>
      <c r="M60" s="49">
        <f t="shared" si="16"/>
        <v>2032.8</v>
      </c>
      <c r="N60" s="218"/>
      <c r="O60" s="197">
        <v>1680</v>
      </c>
      <c r="P60" s="197">
        <v>352.8</v>
      </c>
      <c r="Q60" s="55">
        <f t="shared" si="17"/>
        <v>2032.8</v>
      </c>
      <c r="R60" s="198"/>
      <c r="S60" s="51">
        <f t="shared" si="12"/>
        <v>0</v>
      </c>
      <c r="T60" s="51">
        <f t="shared" si="13"/>
        <v>1.7712253685018569E-4</v>
      </c>
      <c r="U60" s="227">
        <v>45868</v>
      </c>
      <c r="V60" s="227">
        <v>45868</v>
      </c>
      <c r="W60" s="227">
        <v>45875</v>
      </c>
      <c r="X60" s="220" t="s">
        <v>371</v>
      </c>
      <c r="Y60" s="227">
        <v>45889</v>
      </c>
      <c r="Z60" s="231">
        <v>8</v>
      </c>
      <c r="AA60" s="220" t="s">
        <v>468</v>
      </c>
      <c r="AB60" s="215" t="s">
        <v>469</v>
      </c>
      <c r="AC60" s="220" t="s">
        <v>531</v>
      </c>
      <c r="AD60" s="220" t="s">
        <v>335</v>
      </c>
      <c r="AE60" s="220" t="s">
        <v>522</v>
      </c>
      <c r="AF60" s="52">
        <f t="shared" si="14"/>
        <v>44</v>
      </c>
      <c r="AG60" s="52">
        <f t="shared" si="15"/>
        <v>0</v>
      </c>
      <c r="AH60" s="52">
        <f t="shared" si="18"/>
        <v>7</v>
      </c>
      <c r="AI60" s="52">
        <f t="shared" si="19"/>
        <v>7</v>
      </c>
      <c r="AJ60" s="200"/>
      <c r="AK60" s="201"/>
    </row>
    <row r="61" spans="1:37" ht="53.4" thickBot="1" x14ac:dyDescent="0.35">
      <c r="A61" s="226" t="s">
        <v>259</v>
      </c>
      <c r="B61" s="216" t="s">
        <v>260</v>
      </c>
      <c r="C61" s="220" t="s">
        <v>22</v>
      </c>
      <c r="D61" s="213" t="s">
        <v>46</v>
      </c>
      <c r="E61" s="213" t="s">
        <v>23</v>
      </c>
      <c r="F61" s="213" t="s">
        <v>24</v>
      </c>
      <c r="G61" s="227">
        <v>45867</v>
      </c>
      <c r="H61" s="227" t="s">
        <v>322</v>
      </c>
      <c r="I61" s="227">
        <v>45874</v>
      </c>
      <c r="J61" s="227"/>
      <c r="K61" s="194">
        <v>2446104.2200000002</v>
      </c>
      <c r="L61" s="247">
        <v>513681.89</v>
      </c>
      <c r="M61" s="49">
        <f t="shared" si="16"/>
        <v>2959786.1100000003</v>
      </c>
      <c r="N61" s="218"/>
      <c r="O61" s="197">
        <v>2210544.38</v>
      </c>
      <c r="P61" s="197">
        <v>464214.32</v>
      </c>
      <c r="Q61" s="55">
        <f t="shared" si="17"/>
        <v>2674758.6999999997</v>
      </c>
      <c r="R61" s="198"/>
      <c r="S61" s="51">
        <f t="shared" si="12"/>
        <v>9.6300002570118393E-2</v>
      </c>
      <c r="T61" s="51">
        <f t="shared" si="13"/>
        <v>0.23305787406833173</v>
      </c>
      <c r="U61" s="227">
        <v>45911</v>
      </c>
      <c r="V61" s="227">
        <v>45925</v>
      </c>
      <c r="W61" s="227">
        <v>45932</v>
      </c>
      <c r="X61" s="220" t="s">
        <v>372</v>
      </c>
      <c r="Y61" s="227">
        <v>45975</v>
      </c>
      <c r="Z61" s="231">
        <v>9</v>
      </c>
      <c r="AA61" s="220" t="s">
        <v>470</v>
      </c>
      <c r="AB61" s="215" t="s">
        <v>471</v>
      </c>
      <c r="AC61" s="220" t="s">
        <v>534</v>
      </c>
      <c r="AD61" s="220" t="s">
        <v>333</v>
      </c>
      <c r="AE61" s="220"/>
      <c r="AF61" s="52">
        <f t="shared" si="14"/>
        <v>108</v>
      </c>
      <c r="AG61" s="52">
        <f t="shared" si="15"/>
        <v>14</v>
      </c>
      <c r="AH61" s="52">
        <f t="shared" si="18"/>
        <v>7</v>
      </c>
      <c r="AI61" s="52">
        <f t="shared" si="19"/>
        <v>21</v>
      </c>
      <c r="AJ61" s="200"/>
      <c r="AK61" s="201"/>
    </row>
    <row r="62" spans="1:37" ht="66.599999999999994" thickBot="1" x14ac:dyDescent="0.35">
      <c r="A62" s="226" t="s">
        <v>261</v>
      </c>
      <c r="B62" s="216" t="s">
        <v>262</v>
      </c>
      <c r="C62" s="220" t="s">
        <v>9</v>
      </c>
      <c r="D62" s="213" t="s">
        <v>144</v>
      </c>
      <c r="E62" s="213" t="s">
        <v>23</v>
      </c>
      <c r="F62" s="213" t="s">
        <v>87</v>
      </c>
      <c r="G62" s="227">
        <v>45866</v>
      </c>
      <c r="H62" s="227" t="s">
        <v>323</v>
      </c>
      <c r="I62" s="227">
        <v>45868</v>
      </c>
      <c r="J62" s="227"/>
      <c r="K62" s="194">
        <v>15500</v>
      </c>
      <c r="L62" s="247">
        <v>3255</v>
      </c>
      <c r="M62" s="49">
        <f t="shared" si="16"/>
        <v>18755</v>
      </c>
      <c r="N62" s="218"/>
      <c r="O62" s="197">
        <v>15500</v>
      </c>
      <c r="P62" s="197">
        <v>3255</v>
      </c>
      <c r="Q62" s="55">
        <f t="shared" si="17"/>
        <v>18755</v>
      </c>
      <c r="R62" s="198"/>
      <c r="S62" s="51">
        <f t="shared" si="12"/>
        <v>0</v>
      </c>
      <c r="T62" s="51">
        <f t="shared" si="13"/>
        <v>1.63416626260588E-3</v>
      </c>
      <c r="U62" s="227">
        <v>45889</v>
      </c>
      <c r="V62" s="227"/>
      <c r="W62" s="227">
        <v>45903</v>
      </c>
      <c r="X62" s="220" t="s">
        <v>373</v>
      </c>
      <c r="Y62" s="227">
        <v>45922</v>
      </c>
      <c r="Z62" s="231">
        <v>2</v>
      </c>
      <c r="AA62" s="220" t="s">
        <v>472</v>
      </c>
      <c r="AB62" s="215" t="s">
        <v>473</v>
      </c>
      <c r="AC62" s="220" t="s">
        <v>535</v>
      </c>
      <c r="AD62" s="220" t="s">
        <v>334</v>
      </c>
      <c r="AE62" s="220"/>
      <c r="AF62" s="52">
        <f t="shared" si="14"/>
        <v>56</v>
      </c>
      <c r="AG62" s="52">
        <f t="shared" si="15"/>
        <v>0</v>
      </c>
      <c r="AH62" s="52">
        <f t="shared" si="18"/>
        <v>14</v>
      </c>
      <c r="AI62" s="52">
        <f t="shared" si="19"/>
        <v>14</v>
      </c>
      <c r="AJ62" s="200"/>
      <c r="AK62" s="201"/>
    </row>
    <row r="63" spans="1:37" ht="40.200000000000003" thickBot="1" x14ac:dyDescent="0.35">
      <c r="A63" s="226" t="s">
        <v>263</v>
      </c>
      <c r="B63" s="216" t="s">
        <v>264</v>
      </c>
      <c r="C63" s="220" t="s">
        <v>9</v>
      </c>
      <c r="D63" s="213" t="s">
        <v>145</v>
      </c>
      <c r="E63" s="213" t="s">
        <v>23</v>
      </c>
      <c r="F63" s="213" t="s">
        <v>62</v>
      </c>
      <c r="G63" s="227">
        <v>45866</v>
      </c>
      <c r="H63" s="227" t="s">
        <v>324</v>
      </c>
      <c r="I63" s="227">
        <v>45901</v>
      </c>
      <c r="J63" s="227"/>
      <c r="K63" s="194">
        <v>15240</v>
      </c>
      <c r="L63" s="247">
        <v>3200.4</v>
      </c>
      <c r="M63" s="49">
        <f t="shared" si="16"/>
        <v>18440.400000000001</v>
      </c>
      <c r="N63" s="218"/>
      <c r="O63" s="197">
        <v>14449.04</v>
      </c>
      <c r="P63" s="197">
        <v>3034.3</v>
      </c>
      <c r="Q63" s="55">
        <f t="shared" si="17"/>
        <v>17483.34</v>
      </c>
      <c r="R63" s="198"/>
      <c r="S63" s="51">
        <f t="shared" si="12"/>
        <v>5.1900175701177886E-2</v>
      </c>
      <c r="T63" s="51">
        <f t="shared" si="13"/>
        <v>1.5233636036079917E-3</v>
      </c>
      <c r="U63" s="227">
        <v>45917</v>
      </c>
      <c r="V63" s="227">
        <v>45925</v>
      </c>
      <c r="W63" s="227">
        <v>45932</v>
      </c>
      <c r="X63" s="220" t="s">
        <v>374</v>
      </c>
      <c r="Y63" s="227">
        <v>45967</v>
      </c>
      <c r="Z63" s="231">
        <v>1</v>
      </c>
      <c r="AA63" s="220" t="s">
        <v>474</v>
      </c>
      <c r="AB63" s="215" t="s">
        <v>475</v>
      </c>
      <c r="AC63" s="220" t="s">
        <v>536</v>
      </c>
      <c r="AD63" s="220" t="s">
        <v>333</v>
      </c>
      <c r="AE63" s="220"/>
      <c r="AF63" s="52">
        <f t="shared" si="14"/>
        <v>101</v>
      </c>
      <c r="AG63" s="52">
        <f t="shared" si="15"/>
        <v>8</v>
      </c>
      <c r="AH63" s="52">
        <f t="shared" si="18"/>
        <v>7</v>
      </c>
      <c r="AI63" s="52">
        <f t="shared" si="19"/>
        <v>15</v>
      </c>
      <c r="AJ63" s="200"/>
      <c r="AK63" s="201"/>
    </row>
    <row r="64" spans="1:37" ht="66.599999999999994" thickBot="1" x14ac:dyDescent="0.35">
      <c r="A64" s="226" t="s">
        <v>265</v>
      </c>
      <c r="B64" s="216" t="s">
        <v>266</v>
      </c>
      <c r="C64" s="220" t="s">
        <v>9</v>
      </c>
      <c r="D64" s="213" t="s">
        <v>144</v>
      </c>
      <c r="E64" s="213" t="s">
        <v>23</v>
      </c>
      <c r="F64" s="213" t="s">
        <v>60</v>
      </c>
      <c r="G64" s="227">
        <v>45876</v>
      </c>
      <c r="H64" s="227" t="s">
        <v>325</v>
      </c>
      <c r="I64" s="227">
        <v>45903</v>
      </c>
      <c r="J64" s="227"/>
      <c r="K64" s="194">
        <v>15181.82</v>
      </c>
      <c r="L64" s="247">
        <v>3188.18</v>
      </c>
      <c r="M64" s="49">
        <f t="shared" si="16"/>
        <v>18370</v>
      </c>
      <c r="N64" s="218"/>
      <c r="O64" s="197">
        <v>12449.09</v>
      </c>
      <c r="P64" s="197">
        <v>2614.3000000000002</v>
      </c>
      <c r="Q64" s="55">
        <f t="shared" si="17"/>
        <v>15063.39</v>
      </c>
      <c r="R64" s="198"/>
      <c r="S64" s="51">
        <f t="shared" si="12"/>
        <v>0.18000054436581381</v>
      </c>
      <c r="T64" s="51">
        <f t="shared" si="13"/>
        <v>1.3125077973060403E-3</v>
      </c>
      <c r="U64" s="227">
        <v>45924</v>
      </c>
      <c r="V64" s="227"/>
      <c r="W64" s="227">
        <v>45945</v>
      </c>
      <c r="X64" s="220" t="s">
        <v>375</v>
      </c>
      <c r="Y64" s="227">
        <v>45964</v>
      </c>
      <c r="Z64" s="231">
        <v>3</v>
      </c>
      <c r="AA64" s="220" t="s">
        <v>476</v>
      </c>
      <c r="AB64" s="215" t="s">
        <v>477</v>
      </c>
      <c r="AC64" s="220" t="s">
        <v>537</v>
      </c>
      <c r="AD64" s="220" t="s">
        <v>334</v>
      </c>
      <c r="AE64" s="220"/>
      <c r="AF64" s="52">
        <f t="shared" si="14"/>
        <v>88</v>
      </c>
      <c r="AG64" s="52">
        <f t="shared" si="15"/>
        <v>0</v>
      </c>
      <c r="AH64" s="52">
        <f t="shared" si="18"/>
        <v>21</v>
      </c>
      <c r="AI64" s="52">
        <f t="shared" si="19"/>
        <v>21</v>
      </c>
      <c r="AJ64" s="200"/>
      <c r="AK64" s="201"/>
    </row>
    <row r="65" spans="1:37" ht="53.4" thickBot="1" x14ac:dyDescent="0.35">
      <c r="A65" s="226" t="s">
        <v>267</v>
      </c>
      <c r="B65" s="216" t="s">
        <v>268</v>
      </c>
      <c r="C65" s="220" t="s">
        <v>9</v>
      </c>
      <c r="D65" s="213" t="s">
        <v>41</v>
      </c>
      <c r="E65" s="213" t="s">
        <v>23</v>
      </c>
      <c r="F65" s="213" t="s">
        <v>78</v>
      </c>
      <c r="G65" s="227">
        <v>45896</v>
      </c>
      <c r="H65" s="227" t="s">
        <v>326</v>
      </c>
      <c r="I65" s="227">
        <v>45910</v>
      </c>
      <c r="J65" s="227"/>
      <c r="K65" s="194">
        <v>55500</v>
      </c>
      <c r="L65" s="247">
        <v>11655</v>
      </c>
      <c r="M65" s="49">
        <f t="shared" si="16"/>
        <v>67155</v>
      </c>
      <c r="N65" s="218"/>
      <c r="O65" s="197">
        <v>54140.25</v>
      </c>
      <c r="P65" s="197">
        <v>11369.45</v>
      </c>
      <c r="Q65" s="55">
        <f t="shared" si="17"/>
        <v>65509.7</v>
      </c>
      <c r="R65" s="198"/>
      <c r="S65" s="51">
        <f t="shared" si="12"/>
        <v>2.4500037227309979E-2</v>
      </c>
      <c r="T65" s="51">
        <f t="shared" si="13"/>
        <v>5.7080107498497686E-3</v>
      </c>
      <c r="U65" s="227">
        <v>45929</v>
      </c>
      <c r="V65" s="227"/>
      <c r="W65" s="227">
        <v>45952</v>
      </c>
      <c r="X65" s="220" t="s">
        <v>376</v>
      </c>
      <c r="Y65" s="227">
        <v>45972</v>
      </c>
      <c r="Z65" s="231">
        <v>1</v>
      </c>
      <c r="AA65" s="220" t="s">
        <v>478</v>
      </c>
      <c r="AB65" s="215" t="s">
        <v>479</v>
      </c>
      <c r="AC65" s="220" t="s">
        <v>538</v>
      </c>
      <c r="AD65" s="220" t="s">
        <v>333</v>
      </c>
      <c r="AE65" s="220"/>
      <c r="AF65" s="52">
        <f t="shared" si="14"/>
        <v>76</v>
      </c>
      <c r="AG65" s="52">
        <f t="shared" si="15"/>
        <v>0</v>
      </c>
      <c r="AH65" s="52">
        <f t="shared" si="18"/>
        <v>23</v>
      </c>
      <c r="AI65" s="52">
        <f t="shared" si="19"/>
        <v>23</v>
      </c>
      <c r="AJ65" s="200"/>
      <c r="AK65" s="201"/>
    </row>
    <row r="66" spans="1:37" ht="40.200000000000003" thickBot="1" x14ac:dyDescent="0.35">
      <c r="A66" s="226" t="s">
        <v>269</v>
      </c>
      <c r="B66" s="216" t="s">
        <v>270</v>
      </c>
      <c r="C66" s="220" t="s">
        <v>22</v>
      </c>
      <c r="D66" s="213" t="s">
        <v>145</v>
      </c>
      <c r="E66" s="213" t="s">
        <v>23</v>
      </c>
      <c r="F66" s="213" t="s">
        <v>79</v>
      </c>
      <c r="G66" s="227">
        <v>45909</v>
      </c>
      <c r="H66" s="227" t="s">
        <v>327</v>
      </c>
      <c r="I66" s="227">
        <v>45918</v>
      </c>
      <c r="J66" s="227"/>
      <c r="K66" s="194">
        <v>1520356.85</v>
      </c>
      <c r="L66" s="247">
        <v>319274.94</v>
      </c>
      <c r="M66" s="49">
        <f t="shared" si="16"/>
        <v>1839631.79</v>
      </c>
      <c r="N66" s="218"/>
      <c r="O66" s="197">
        <v>1284397.47</v>
      </c>
      <c r="P66" s="197">
        <v>269723.46999999997</v>
      </c>
      <c r="Q66" s="55">
        <f t="shared" si="17"/>
        <v>1554120.94</v>
      </c>
      <c r="R66" s="198"/>
      <c r="S66" s="51">
        <f t="shared" ref="S66:S72" si="20">IF(Q66=0," ",(1-(Q66/M66)))</f>
        <v>0.15519999793002059</v>
      </c>
      <c r="T66" s="51">
        <f t="shared" ref="T66:T72" si="21">IF(Q66=" "," ",(Q66/(SUM($Q$2:$Q$72))))</f>
        <v>0.13541413000039121</v>
      </c>
      <c r="U66" s="227">
        <v>45946</v>
      </c>
      <c r="V66" s="227">
        <v>45966</v>
      </c>
      <c r="W66" s="227">
        <v>45982</v>
      </c>
      <c r="X66" s="220" t="s">
        <v>377</v>
      </c>
      <c r="Y66" s="227">
        <v>46000</v>
      </c>
      <c r="Z66" s="231">
        <v>5</v>
      </c>
      <c r="AA66" s="220" t="s">
        <v>480</v>
      </c>
      <c r="AB66" s="215" t="s">
        <v>481</v>
      </c>
      <c r="AC66" s="220" t="s">
        <v>539</v>
      </c>
      <c r="AD66" s="220" t="s">
        <v>333</v>
      </c>
      <c r="AE66" s="220"/>
      <c r="AF66" s="52">
        <f t="shared" ref="AF66:AF72" si="22">IF(Y66=0," ",(Y66-G66))</f>
        <v>91</v>
      </c>
      <c r="AG66" s="52">
        <f t="shared" ref="AG66:AG72" si="23">IF(V66=0,0,(V66-U66))</f>
        <v>20</v>
      </c>
      <c r="AH66" s="52">
        <f t="shared" si="18"/>
        <v>16</v>
      </c>
      <c r="AI66" s="52">
        <f t="shared" si="19"/>
        <v>36</v>
      </c>
      <c r="AJ66" s="200"/>
      <c r="AK66" s="201"/>
    </row>
    <row r="67" spans="1:37" ht="79.8" thickBot="1" x14ac:dyDescent="0.35">
      <c r="A67" s="226" t="s">
        <v>271</v>
      </c>
      <c r="B67" s="216" t="s">
        <v>272</v>
      </c>
      <c r="C67" s="220" t="s">
        <v>9</v>
      </c>
      <c r="D67" s="213" t="s">
        <v>144</v>
      </c>
      <c r="E67" s="213" t="s">
        <v>23</v>
      </c>
      <c r="F67" s="213" t="s">
        <v>87</v>
      </c>
      <c r="G67" s="227">
        <v>45905</v>
      </c>
      <c r="H67" s="227" t="s">
        <v>328</v>
      </c>
      <c r="I67" s="227">
        <v>45931</v>
      </c>
      <c r="J67" s="227"/>
      <c r="K67" s="194">
        <v>3200</v>
      </c>
      <c r="L67" s="247">
        <v>0</v>
      </c>
      <c r="M67" s="49">
        <f t="shared" si="16"/>
        <v>3200</v>
      </c>
      <c r="N67" s="218"/>
      <c r="O67" s="197">
        <v>3200</v>
      </c>
      <c r="P67" s="197">
        <v>0</v>
      </c>
      <c r="Q67" s="55">
        <f t="shared" si="17"/>
        <v>3200</v>
      </c>
      <c r="R67" s="198"/>
      <c r="S67" s="51">
        <f t="shared" si="20"/>
        <v>0</v>
      </c>
      <c r="T67" s="51">
        <f t="shared" si="21"/>
        <v>2.7882335592315736E-4</v>
      </c>
      <c r="U67" s="227">
        <v>45947</v>
      </c>
      <c r="V67" s="227"/>
      <c r="W67" s="227">
        <v>45950</v>
      </c>
      <c r="X67" s="220" t="s">
        <v>378</v>
      </c>
      <c r="Y67" s="227">
        <v>45951</v>
      </c>
      <c r="Z67" s="231">
        <v>2</v>
      </c>
      <c r="AA67" s="220" t="s">
        <v>482</v>
      </c>
      <c r="AB67" s="215" t="s">
        <v>483</v>
      </c>
      <c r="AC67" s="220" t="s">
        <v>531</v>
      </c>
      <c r="AD67" s="220" t="s">
        <v>335</v>
      </c>
      <c r="AE67" s="220" t="s">
        <v>548</v>
      </c>
      <c r="AF67" s="52">
        <f t="shared" si="22"/>
        <v>46</v>
      </c>
      <c r="AG67" s="52">
        <f t="shared" si="23"/>
        <v>0</v>
      </c>
      <c r="AH67" s="52">
        <f t="shared" si="18"/>
        <v>3</v>
      </c>
      <c r="AI67" s="52">
        <f t="shared" si="19"/>
        <v>3</v>
      </c>
      <c r="AJ67" s="200"/>
      <c r="AK67" s="201"/>
    </row>
    <row r="68" spans="1:37" ht="40.200000000000003" thickBot="1" x14ac:dyDescent="0.35">
      <c r="A68" s="226" t="s">
        <v>273</v>
      </c>
      <c r="B68" s="216" t="s">
        <v>274</v>
      </c>
      <c r="C68" s="220" t="s">
        <v>9</v>
      </c>
      <c r="D68" s="213" t="s">
        <v>145</v>
      </c>
      <c r="E68" s="213" t="s">
        <v>23</v>
      </c>
      <c r="F68" s="213" t="s">
        <v>61</v>
      </c>
      <c r="G68" s="227">
        <v>45909</v>
      </c>
      <c r="H68" s="227" t="s">
        <v>329</v>
      </c>
      <c r="I68" s="227">
        <v>45931</v>
      </c>
      <c r="J68" s="227"/>
      <c r="K68" s="194">
        <v>93150</v>
      </c>
      <c r="L68" s="247">
        <v>19351.5</v>
      </c>
      <c r="M68" s="49">
        <f t="shared" ref="M68:M72" si="24">IF(K68=0," ",K68+L68)</f>
        <v>112501.5</v>
      </c>
      <c r="N68" s="218"/>
      <c r="O68" s="197">
        <v>92150</v>
      </c>
      <c r="P68" s="197">
        <v>19561.5</v>
      </c>
      <c r="Q68" s="55">
        <f t="shared" ref="Q68:Q72" si="25">IF(O68=0," ",O68+P68)</f>
        <v>111711.5</v>
      </c>
      <c r="R68" s="198"/>
      <c r="S68" s="51">
        <f t="shared" si="20"/>
        <v>7.0221285938409927E-3</v>
      </c>
      <c r="T68" s="51">
        <f t="shared" si="21"/>
        <v>9.7336797891280601E-3</v>
      </c>
      <c r="U68" s="227">
        <v>45952</v>
      </c>
      <c r="V68" s="227">
        <v>45959</v>
      </c>
      <c r="W68" s="227">
        <v>45966</v>
      </c>
      <c r="X68" s="220" t="s">
        <v>379</v>
      </c>
      <c r="Y68" s="227">
        <v>45992</v>
      </c>
      <c r="Z68" s="231">
        <v>4</v>
      </c>
      <c r="AA68" s="220" t="s">
        <v>484</v>
      </c>
      <c r="AB68" s="215" t="s">
        <v>485</v>
      </c>
      <c r="AC68" s="220" t="s">
        <v>531</v>
      </c>
      <c r="AD68" s="220" t="s">
        <v>333</v>
      </c>
      <c r="AE68" s="220"/>
      <c r="AF68" s="52">
        <f t="shared" si="22"/>
        <v>83</v>
      </c>
      <c r="AG68" s="52">
        <f t="shared" si="23"/>
        <v>7</v>
      </c>
      <c r="AH68" s="52">
        <f t="shared" ref="AH68:AH72" si="26">IF(V68=0,W68-U68,W68-V68)</f>
        <v>7</v>
      </c>
      <c r="AI68" s="52">
        <f t="shared" ref="AI68:AI72" si="27">AG68+AH68</f>
        <v>14</v>
      </c>
      <c r="AJ68" s="200"/>
      <c r="AK68" s="201"/>
    </row>
    <row r="69" spans="1:37" ht="66.599999999999994" thickBot="1" x14ac:dyDescent="0.35">
      <c r="A69" s="226" t="s">
        <v>275</v>
      </c>
      <c r="B69" s="253" t="s">
        <v>276</v>
      </c>
      <c r="C69" s="220" t="s">
        <v>37</v>
      </c>
      <c r="D69" s="213" t="s">
        <v>144</v>
      </c>
      <c r="E69" s="213" t="s">
        <v>23</v>
      </c>
      <c r="F69" s="220" t="s">
        <v>60</v>
      </c>
      <c r="G69" s="227">
        <v>45932</v>
      </c>
      <c r="H69" s="227" t="s">
        <v>330</v>
      </c>
      <c r="I69" s="227">
        <v>45940</v>
      </c>
      <c r="J69" s="227"/>
      <c r="K69" s="254">
        <v>19834.71</v>
      </c>
      <c r="L69" s="255">
        <v>4165.29</v>
      </c>
      <c r="M69" s="49">
        <f t="shared" si="24"/>
        <v>24000</v>
      </c>
      <c r="N69" s="218"/>
      <c r="O69" s="197">
        <v>19636.36</v>
      </c>
      <c r="P69" s="197">
        <v>4123.6400000000003</v>
      </c>
      <c r="Q69" s="55">
        <f t="shared" si="25"/>
        <v>23760</v>
      </c>
      <c r="R69" s="198"/>
      <c r="S69" s="51">
        <f t="shared" si="20"/>
        <v>1.0000000000000009E-2</v>
      </c>
      <c r="T69" s="51">
        <f t="shared" si="21"/>
        <v>2.0702634177294432E-3</v>
      </c>
      <c r="U69" s="227">
        <v>45959</v>
      </c>
      <c r="V69" s="227"/>
      <c r="W69" s="227">
        <v>45980</v>
      </c>
      <c r="X69" s="227">
        <v>46009</v>
      </c>
      <c r="Y69" s="227">
        <v>46013</v>
      </c>
      <c r="Z69" s="231">
        <v>2</v>
      </c>
      <c r="AA69" s="256" t="s">
        <v>486</v>
      </c>
      <c r="AB69" s="215" t="s">
        <v>487</v>
      </c>
      <c r="AC69" s="220" t="s">
        <v>540</v>
      </c>
      <c r="AD69" s="220" t="s">
        <v>333</v>
      </c>
      <c r="AE69" s="220"/>
      <c r="AF69" s="52">
        <f t="shared" si="22"/>
        <v>81</v>
      </c>
      <c r="AG69" s="52">
        <f t="shared" si="23"/>
        <v>0</v>
      </c>
      <c r="AH69" s="52">
        <f t="shared" si="26"/>
        <v>21</v>
      </c>
      <c r="AI69" s="52">
        <f t="shared" si="27"/>
        <v>21</v>
      </c>
      <c r="AJ69" s="200"/>
      <c r="AK69" s="201"/>
    </row>
    <row r="70" spans="1:37" ht="53.4" thickBot="1" x14ac:dyDescent="0.35">
      <c r="A70" s="226" t="s">
        <v>277</v>
      </c>
      <c r="B70" s="216" t="s">
        <v>278</v>
      </c>
      <c r="C70" s="220" t="s">
        <v>9</v>
      </c>
      <c r="D70" s="213" t="s">
        <v>145</v>
      </c>
      <c r="E70" s="213" t="s">
        <v>23</v>
      </c>
      <c r="F70" s="213" t="s">
        <v>67</v>
      </c>
      <c r="G70" s="227">
        <v>45943</v>
      </c>
      <c r="H70" s="227" t="s">
        <v>331</v>
      </c>
      <c r="I70" s="227">
        <v>45957</v>
      </c>
      <c r="J70" s="227"/>
      <c r="K70" s="194">
        <v>22716</v>
      </c>
      <c r="L70" s="247">
        <v>4770.3599999999997</v>
      </c>
      <c r="M70" s="49">
        <f t="shared" si="24"/>
        <v>27486.36</v>
      </c>
      <c r="N70" s="218"/>
      <c r="O70" s="197">
        <v>20671.560000000001</v>
      </c>
      <c r="P70" s="197">
        <v>4341.03</v>
      </c>
      <c r="Q70" s="55">
        <f t="shared" si="25"/>
        <v>25012.59</v>
      </c>
      <c r="R70" s="198"/>
      <c r="S70" s="51">
        <f t="shared" si="20"/>
        <v>8.9999912683964012E-2</v>
      </c>
      <c r="T70" s="51">
        <f t="shared" si="21"/>
        <v>2.1794044637906268E-3</v>
      </c>
      <c r="U70" s="227">
        <v>45973</v>
      </c>
      <c r="V70" s="227">
        <v>45980</v>
      </c>
      <c r="W70" s="227">
        <v>45980</v>
      </c>
      <c r="X70" s="220" t="s">
        <v>380</v>
      </c>
      <c r="Y70" s="227">
        <v>45989</v>
      </c>
      <c r="Z70" s="231">
        <v>1</v>
      </c>
      <c r="AA70" s="220" t="s">
        <v>488</v>
      </c>
      <c r="AB70" s="215" t="s">
        <v>409</v>
      </c>
      <c r="AC70" s="220" t="s">
        <v>541</v>
      </c>
      <c r="AD70" s="220" t="s">
        <v>333</v>
      </c>
      <c r="AE70" s="220"/>
      <c r="AF70" s="52">
        <f t="shared" si="22"/>
        <v>46</v>
      </c>
      <c r="AG70" s="52">
        <f t="shared" si="23"/>
        <v>7</v>
      </c>
      <c r="AH70" s="52">
        <f t="shared" si="26"/>
        <v>0</v>
      </c>
      <c r="AI70" s="52">
        <f t="shared" si="27"/>
        <v>7</v>
      </c>
      <c r="AJ70" s="200"/>
      <c r="AK70" s="201"/>
    </row>
    <row r="71" spans="1:37" ht="27" thickBot="1" x14ac:dyDescent="0.35">
      <c r="A71" s="226" t="s">
        <v>279</v>
      </c>
      <c r="B71" s="216" t="s">
        <v>280</v>
      </c>
      <c r="C71" s="220" t="s">
        <v>37</v>
      </c>
      <c r="D71" s="213" t="s">
        <v>145</v>
      </c>
      <c r="E71" s="213" t="s">
        <v>23</v>
      </c>
      <c r="F71" s="213" t="s">
        <v>78</v>
      </c>
      <c r="G71" s="227">
        <v>45982</v>
      </c>
      <c r="H71" s="227" t="s">
        <v>332</v>
      </c>
      <c r="I71" s="227">
        <v>45988</v>
      </c>
      <c r="J71" s="227"/>
      <c r="K71" s="197">
        <v>18449</v>
      </c>
      <c r="L71" s="194">
        <v>3874.29</v>
      </c>
      <c r="M71" s="49">
        <f t="shared" si="24"/>
        <v>22323.29</v>
      </c>
      <c r="N71" s="218"/>
      <c r="O71" s="197">
        <v>18449</v>
      </c>
      <c r="P71" s="197">
        <v>3874.29</v>
      </c>
      <c r="Q71" s="55">
        <f t="shared" si="25"/>
        <v>22323.29</v>
      </c>
      <c r="R71" s="198" t="s">
        <v>337</v>
      </c>
      <c r="S71" s="51">
        <f t="shared" si="20"/>
        <v>0</v>
      </c>
      <c r="T71" s="51">
        <f t="shared" si="21"/>
        <v>1.9450795728268311E-3</v>
      </c>
      <c r="U71" s="227">
        <v>45996</v>
      </c>
      <c r="V71" s="227"/>
      <c r="W71" s="227">
        <v>46001</v>
      </c>
      <c r="X71" s="220" t="s">
        <v>381</v>
      </c>
      <c r="Y71" s="227">
        <v>46014</v>
      </c>
      <c r="Z71" s="231">
        <v>5</v>
      </c>
      <c r="AA71" s="220" t="s">
        <v>489</v>
      </c>
      <c r="AB71" s="215" t="s">
        <v>490</v>
      </c>
      <c r="AC71" s="220" t="s">
        <v>542</v>
      </c>
      <c r="AD71" s="220" t="s">
        <v>333</v>
      </c>
      <c r="AE71" s="220"/>
      <c r="AF71" s="52">
        <f t="shared" si="22"/>
        <v>32</v>
      </c>
      <c r="AG71" s="52">
        <f t="shared" si="23"/>
        <v>0</v>
      </c>
      <c r="AH71" s="52">
        <f t="shared" si="26"/>
        <v>5</v>
      </c>
      <c r="AI71" s="52">
        <f t="shared" si="27"/>
        <v>5</v>
      </c>
      <c r="AJ71" s="200"/>
      <c r="AK71" s="201"/>
    </row>
    <row r="72" spans="1:37" ht="26.4" x14ac:dyDescent="0.3">
      <c r="A72" s="226" t="s">
        <v>281</v>
      </c>
      <c r="B72" s="257" t="s">
        <v>282</v>
      </c>
      <c r="C72" s="220" t="s">
        <v>37</v>
      </c>
      <c r="D72" s="213" t="s">
        <v>145</v>
      </c>
      <c r="E72" s="213" t="s">
        <v>23</v>
      </c>
      <c r="F72" s="213" t="s">
        <v>78</v>
      </c>
      <c r="G72" s="227">
        <v>45982</v>
      </c>
      <c r="H72" s="227" t="s">
        <v>332</v>
      </c>
      <c r="I72" s="227">
        <v>45988</v>
      </c>
      <c r="J72" s="227"/>
      <c r="K72" s="197">
        <v>5000</v>
      </c>
      <c r="L72" s="194">
        <v>1050</v>
      </c>
      <c r="M72" s="50">
        <f t="shared" si="24"/>
        <v>6050</v>
      </c>
      <c r="N72" s="258"/>
      <c r="O72" s="197">
        <v>5000</v>
      </c>
      <c r="P72" s="197">
        <v>1050</v>
      </c>
      <c r="Q72" s="67">
        <f t="shared" si="25"/>
        <v>6050</v>
      </c>
      <c r="R72" s="219" t="s">
        <v>337</v>
      </c>
      <c r="S72" s="56">
        <f t="shared" si="20"/>
        <v>0</v>
      </c>
      <c r="T72" s="56">
        <f t="shared" si="21"/>
        <v>5.2715040729221937E-4</v>
      </c>
      <c r="U72" s="227">
        <v>45996</v>
      </c>
      <c r="V72" s="227"/>
      <c r="W72" s="227">
        <v>46001</v>
      </c>
      <c r="X72" s="220" t="s">
        <v>382</v>
      </c>
      <c r="Y72" s="227">
        <v>46010</v>
      </c>
      <c r="Z72" s="259">
        <v>6</v>
      </c>
      <c r="AA72" s="220" t="s">
        <v>491</v>
      </c>
      <c r="AB72" s="260" t="s">
        <v>492</v>
      </c>
      <c r="AC72" s="220" t="s">
        <v>543</v>
      </c>
      <c r="AD72" s="220" t="s">
        <v>333</v>
      </c>
      <c r="AE72" s="220"/>
      <c r="AF72" s="57">
        <f t="shared" si="22"/>
        <v>28</v>
      </c>
      <c r="AG72" s="57">
        <f t="shared" si="23"/>
        <v>0</v>
      </c>
      <c r="AH72" s="57">
        <f t="shared" si="26"/>
        <v>5</v>
      </c>
      <c r="AI72" s="57">
        <f t="shared" si="27"/>
        <v>5</v>
      </c>
      <c r="AJ72" s="221"/>
      <c r="AK72" s="222"/>
    </row>
    <row r="73" spans="1:37" x14ac:dyDescent="0.3">
      <c r="A73" s="261"/>
      <c r="B73" s="262"/>
      <c r="C73" s="263"/>
      <c r="D73" s="264"/>
      <c r="E73" s="263"/>
      <c r="F73" s="263"/>
      <c r="G73" s="265"/>
      <c r="H73" s="266"/>
      <c r="I73" s="265"/>
      <c r="J73" s="267"/>
      <c r="K73" s="68"/>
      <c r="L73" s="68"/>
      <c r="M73" s="68"/>
      <c r="N73" s="268"/>
      <c r="O73" s="68"/>
      <c r="P73" s="68"/>
      <c r="Q73" s="68"/>
      <c r="R73" s="266"/>
      <c r="S73" s="69"/>
      <c r="T73" s="70"/>
      <c r="U73" s="265"/>
      <c r="V73" s="265"/>
      <c r="W73" s="265"/>
      <c r="X73" s="265"/>
      <c r="Y73" s="265"/>
      <c r="Z73" s="266"/>
      <c r="AA73" s="269"/>
      <c r="AB73" s="270"/>
      <c r="AC73" s="271"/>
      <c r="AD73" s="268"/>
      <c r="AE73" s="272"/>
      <c r="AF73" s="71"/>
      <c r="AG73" s="71"/>
      <c r="AH73" s="71"/>
      <c r="AI73" s="71"/>
      <c r="AJ73" s="273"/>
      <c r="AK73" s="273"/>
    </row>
    <row r="74" spans="1:37" x14ac:dyDescent="0.3">
      <c r="J74" s="59"/>
      <c r="K74" s="59"/>
      <c r="M74" s="59"/>
      <c r="N74" s="59"/>
      <c r="O74" s="274"/>
      <c r="Q74" s="59"/>
    </row>
    <row r="75" spans="1:37" x14ac:dyDescent="0.3">
      <c r="J75" s="59"/>
      <c r="K75" s="59"/>
      <c r="M75" s="59"/>
      <c r="N75" s="59"/>
      <c r="O75" s="59"/>
      <c r="Q75" s="59"/>
    </row>
    <row r="76" spans="1:37" x14ac:dyDescent="0.3">
      <c r="J76" s="59"/>
      <c r="K76" s="59"/>
      <c r="M76" s="59"/>
      <c r="N76" s="59"/>
      <c r="O76" s="59"/>
      <c r="Q76" s="59"/>
    </row>
    <row r="77" spans="1:37" x14ac:dyDescent="0.3">
      <c r="J77" s="59"/>
      <c r="K77" s="59"/>
      <c r="M77" s="59"/>
      <c r="N77" s="59"/>
      <c r="O77" s="59"/>
      <c r="Q77" s="59"/>
    </row>
    <row r="78" spans="1:37" x14ac:dyDescent="0.3">
      <c r="J78" s="59"/>
      <c r="K78" s="59"/>
      <c r="M78" s="59"/>
      <c r="N78" s="59"/>
      <c r="O78" s="59"/>
      <c r="Q78" s="59"/>
    </row>
    <row r="79" spans="1:37" x14ac:dyDescent="0.3">
      <c r="J79" s="59"/>
      <c r="K79" s="59"/>
      <c r="M79" s="59"/>
      <c r="N79" s="59"/>
      <c r="O79" s="59"/>
      <c r="Q79" s="59"/>
    </row>
    <row r="80" spans="1:37" x14ac:dyDescent="0.3">
      <c r="J80" s="59"/>
      <c r="K80" s="59"/>
      <c r="M80" s="59"/>
      <c r="N80" s="59"/>
      <c r="O80" s="59"/>
      <c r="Q80" s="59"/>
    </row>
    <row r="81" spans="10:17" x14ac:dyDescent="0.3">
      <c r="J81" s="59"/>
      <c r="K81" s="59"/>
      <c r="M81" s="59"/>
      <c r="N81" s="59"/>
      <c r="O81" s="59"/>
      <c r="Q81" s="59"/>
    </row>
    <row r="82" spans="10:17" x14ac:dyDescent="0.3">
      <c r="J82" s="59"/>
      <c r="K82" s="59"/>
      <c r="M82" s="59"/>
      <c r="N82" s="59"/>
      <c r="O82" s="59"/>
      <c r="Q82" s="59"/>
    </row>
    <row r="83" spans="10:17" x14ac:dyDescent="0.3">
      <c r="J83" s="59"/>
      <c r="K83" s="59"/>
      <c r="M83" s="59"/>
      <c r="N83" s="59"/>
      <c r="O83" s="59"/>
      <c r="Q83" s="59"/>
    </row>
    <row r="84" spans="10:17" x14ac:dyDescent="0.3">
      <c r="J84" s="59"/>
      <c r="K84" s="59"/>
      <c r="M84" s="59"/>
      <c r="N84" s="59"/>
      <c r="O84" s="59"/>
      <c r="Q84" s="59"/>
    </row>
    <row r="85" spans="10:17" x14ac:dyDescent="0.3">
      <c r="J85" s="59"/>
      <c r="K85" s="59"/>
      <c r="M85" s="59"/>
      <c r="N85" s="59"/>
      <c r="O85" s="59"/>
      <c r="Q85" s="59"/>
    </row>
    <row r="86" spans="10:17" x14ac:dyDescent="0.3">
      <c r="J86" s="59"/>
      <c r="K86" s="59"/>
      <c r="M86" s="59"/>
      <c r="N86" s="59"/>
      <c r="O86" s="59"/>
      <c r="Q86" s="59"/>
    </row>
    <row r="87" spans="10:17" x14ac:dyDescent="0.3">
      <c r="J87" s="59"/>
      <c r="K87" s="59"/>
      <c r="M87" s="59"/>
      <c r="N87" s="59"/>
      <c r="O87" s="59"/>
      <c r="Q87" s="59"/>
    </row>
    <row r="88" spans="10:17" x14ac:dyDescent="0.3">
      <c r="J88" s="59"/>
      <c r="K88" s="59"/>
      <c r="M88" s="59"/>
      <c r="N88" s="59"/>
      <c r="O88" s="59"/>
      <c r="Q88" s="59"/>
    </row>
    <row r="89" spans="10:17" x14ac:dyDescent="0.3">
      <c r="J89" s="59"/>
      <c r="K89" s="59"/>
      <c r="M89" s="59"/>
      <c r="N89" s="59"/>
      <c r="O89" s="59"/>
      <c r="Q89" s="59"/>
    </row>
    <row r="90" spans="10:17" x14ac:dyDescent="0.3">
      <c r="J90" s="59"/>
      <c r="K90" s="59"/>
      <c r="M90" s="59"/>
      <c r="N90" s="59"/>
      <c r="O90" s="59"/>
      <c r="Q90" s="59"/>
    </row>
    <row r="91" spans="10:17" x14ac:dyDescent="0.3">
      <c r="J91" s="59"/>
      <c r="K91" s="59"/>
      <c r="M91" s="59"/>
      <c r="N91" s="59"/>
      <c r="O91" s="59"/>
      <c r="Q91" s="59"/>
    </row>
    <row r="92" spans="10:17" x14ac:dyDescent="0.3">
      <c r="J92" s="59"/>
      <c r="K92" s="59"/>
      <c r="M92" s="59"/>
      <c r="N92" s="59"/>
      <c r="O92" s="59"/>
      <c r="Q92" s="59"/>
    </row>
    <row r="93" spans="10:17" x14ac:dyDescent="0.3">
      <c r="J93" s="59"/>
      <c r="K93" s="59"/>
      <c r="M93" s="59"/>
      <c r="N93" s="59"/>
      <c r="O93" s="59"/>
      <c r="Q93" s="59"/>
    </row>
    <row r="94" spans="10:17" x14ac:dyDescent="0.3">
      <c r="J94" s="59"/>
      <c r="K94" s="59"/>
      <c r="M94" s="59"/>
      <c r="N94" s="59"/>
      <c r="O94" s="59"/>
      <c r="Q94" s="59"/>
    </row>
    <row r="95" spans="10:17" x14ac:dyDescent="0.3">
      <c r="J95" s="59"/>
      <c r="K95" s="59"/>
      <c r="M95" s="59"/>
      <c r="N95" s="59"/>
      <c r="O95" s="59"/>
      <c r="Q95" s="59"/>
    </row>
    <row r="96" spans="10:17" x14ac:dyDescent="0.3">
      <c r="J96" s="59"/>
      <c r="K96" s="59"/>
      <c r="M96" s="59"/>
      <c r="N96" s="59"/>
      <c r="O96" s="59"/>
      <c r="Q96" s="59"/>
    </row>
    <row r="97" spans="10:17" x14ac:dyDescent="0.3">
      <c r="J97" s="59"/>
      <c r="K97" s="59"/>
      <c r="M97" s="59"/>
      <c r="N97" s="59"/>
      <c r="O97" s="59"/>
      <c r="Q97" s="59"/>
    </row>
    <row r="98" spans="10:17" x14ac:dyDescent="0.3">
      <c r="J98" s="59"/>
      <c r="K98" s="59"/>
      <c r="M98" s="59"/>
      <c r="N98" s="59"/>
      <c r="O98" s="59"/>
      <c r="Q98" s="59"/>
    </row>
    <row r="99" spans="10:17" x14ac:dyDescent="0.3">
      <c r="J99" s="59"/>
      <c r="K99" s="59"/>
      <c r="M99" s="59"/>
      <c r="N99" s="59"/>
      <c r="O99" s="59"/>
      <c r="Q99" s="59"/>
    </row>
    <row r="100" spans="10:17" x14ac:dyDescent="0.3">
      <c r="J100" s="59"/>
      <c r="K100" s="59"/>
      <c r="M100" s="59"/>
      <c r="N100" s="59"/>
      <c r="O100" s="59"/>
      <c r="Q100" s="59"/>
    </row>
    <row r="101" spans="10:17" x14ac:dyDescent="0.3">
      <c r="J101" s="59"/>
      <c r="K101" s="59"/>
      <c r="M101" s="59"/>
      <c r="N101" s="59"/>
      <c r="O101" s="59"/>
      <c r="Q101" s="59"/>
    </row>
    <row r="102" spans="10:17" x14ac:dyDescent="0.3">
      <c r="J102" s="59"/>
      <c r="K102" s="59"/>
      <c r="M102" s="59"/>
      <c r="N102" s="59"/>
      <c r="O102" s="59"/>
      <c r="Q102" s="59"/>
    </row>
    <row r="103" spans="10:17" x14ac:dyDescent="0.3">
      <c r="J103" s="59"/>
      <c r="K103" s="59"/>
      <c r="M103" s="59"/>
      <c r="N103" s="59"/>
      <c r="O103" s="59"/>
      <c r="Q103" s="59"/>
    </row>
    <row r="104" spans="10:17" x14ac:dyDescent="0.3">
      <c r="J104" s="59"/>
      <c r="K104" s="59"/>
      <c r="M104" s="59"/>
      <c r="N104" s="59"/>
      <c r="O104" s="59"/>
      <c r="Q104" s="59"/>
    </row>
    <row r="105" spans="10:17" x14ac:dyDescent="0.3">
      <c r="J105" s="59"/>
      <c r="K105" s="59"/>
      <c r="M105" s="59"/>
      <c r="N105" s="59"/>
      <c r="O105" s="59"/>
      <c r="Q105" s="59"/>
    </row>
    <row r="106" spans="10:17" x14ac:dyDescent="0.3">
      <c r="J106" s="59"/>
      <c r="K106" s="59"/>
      <c r="M106" s="59"/>
      <c r="N106" s="59"/>
      <c r="O106" s="59"/>
      <c r="Q106" s="59"/>
    </row>
    <row r="107" spans="10:17" x14ac:dyDescent="0.3">
      <c r="J107" s="59"/>
      <c r="K107" s="59"/>
      <c r="M107" s="59"/>
      <c r="N107" s="59"/>
      <c r="O107" s="59"/>
      <c r="Q107" s="59"/>
    </row>
    <row r="108" spans="10:17" x14ac:dyDescent="0.3">
      <c r="J108" s="59"/>
      <c r="K108" s="59"/>
      <c r="M108" s="59"/>
      <c r="N108" s="59"/>
      <c r="O108" s="59"/>
      <c r="Q108" s="59"/>
    </row>
    <row r="109" spans="10:17" x14ac:dyDescent="0.3">
      <c r="J109" s="59"/>
      <c r="K109" s="59"/>
      <c r="M109" s="59"/>
      <c r="N109" s="59"/>
      <c r="O109" s="59"/>
      <c r="Q109" s="59"/>
    </row>
    <row r="110" spans="10:17" x14ac:dyDescent="0.3">
      <c r="J110" s="59"/>
      <c r="K110" s="59"/>
      <c r="M110" s="59"/>
      <c r="N110" s="59"/>
      <c r="O110" s="59"/>
      <c r="Q110" s="59"/>
    </row>
    <row r="111" spans="10:17" x14ac:dyDescent="0.3">
      <c r="J111" s="59"/>
      <c r="K111" s="59"/>
      <c r="M111" s="59"/>
      <c r="N111" s="59"/>
      <c r="O111" s="59"/>
      <c r="Q111" s="59"/>
    </row>
    <row r="112" spans="10:17" x14ac:dyDescent="0.3">
      <c r="J112" s="59"/>
      <c r="K112" s="59"/>
      <c r="M112" s="59"/>
      <c r="N112" s="59"/>
      <c r="O112" s="59"/>
      <c r="Q112" s="59"/>
    </row>
    <row r="113" spans="10:17" x14ac:dyDescent="0.3">
      <c r="J113" s="59"/>
      <c r="K113" s="59"/>
      <c r="M113" s="59"/>
      <c r="N113" s="59"/>
      <c r="O113" s="59"/>
      <c r="Q113" s="59"/>
    </row>
    <row r="114" spans="10:17" x14ac:dyDescent="0.3">
      <c r="J114" s="59"/>
      <c r="K114" s="59"/>
      <c r="M114" s="59"/>
      <c r="N114" s="59"/>
      <c r="O114" s="59"/>
      <c r="Q114" s="59"/>
    </row>
    <row r="115" spans="10:17" x14ac:dyDescent="0.3">
      <c r="J115" s="59"/>
      <c r="K115" s="59"/>
      <c r="M115" s="59"/>
      <c r="N115" s="59"/>
      <c r="O115" s="59"/>
      <c r="Q115" s="59"/>
    </row>
    <row r="116" spans="10:17" x14ac:dyDescent="0.3">
      <c r="J116" s="59"/>
      <c r="K116" s="59"/>
      <c r="M116" s="59"/>
      <c r="N116" s="59"/>
      <c r="O116" s="59"/>
      <c r="Q116" s="59"/>
    </row>
    <row r="117" spans="10:17" x14ac:dyDescent="0.3">
      <c r="J117" s="59"/>
      <c r="K117" s="59"/>
      <c r="M117" s="59"/>
      <c r="N117" s="59"/>
      <c r="O117" s="59"/>
      <c r="Q117" s="59"/>
    </row>
    <row r="118" spans="10:17" x14ac:dyDescent="0.3">
      <c r="J118" s="59"/>
      <c r="K118" s="59"/>
      <c r="M118" s="59"/>
      <c r="N118" s="59"/>
      <c r="O118" s="59"/>
      <c r="Q118" s="59"/>
    </row>
    <row r="119" spans="10:17" x14ac:dyDescent="0.3">
      <c r="J119" s="59"/>
      <c r="K119" s="59"/>
      <c r="M119" s="59"/>
      <c r="N119" s="59"/>
      <c r="O119" s="59"/>
      <c r="Q119" s="59"/>
    </row>
    <row r="120" spans="10:17" x14ac:dyDescent="0.3">
      <c r="J120" s="59"/>
      <c r="K120" s="59"/>
      <c r="M120" s="59"/>
      <c r="N120" s="59"/>
      <c r="O120" s="59"/>
      <c r="Q120" s="59"/>
    </row>
    <row r="121" spans="10:17" x14ac:dyDescent="0.3">
      <c r="J121" s="59"/>
      <c r="K121" s="59"/>
      <c r="M121" s="59"/>
      <c r="N121" s="59"/>
      <c r="O121" s="59"/>
      <c r="Q121" s="59"/>
    </row>
    <row r="122" spans="10:17" x14ac:dyDescent="0.3">
      <c r="J122" s="59"/>
      <c r="K122" s="59"/>
      <c r="M122" s="59"/>
      <c r="N122" s="59"/>
      <c r="O122" s="59"/>
      <c r="Q122" s="59"/>
    </row>
    <row r="123" spans="10:17" x14ac:dyDescent="0.3">
      <c r="J123" s="59"/>
      <c r="K123" s="59"/>
      <c r="M123" s="59"/>
      <c r="N123" s="59"/>
      <c r="O123" s="59"/>
      <c r="Q123" s="59"/>
    </row>
    <row r="124" spans="10:17" x14ac:dyDescent="0.3">
      <c r="J124" s="59"/>
      <c r="K124" s="59"/>
      <c r="M124" s="59"/>
      <c r="N124" s="59"/>
      <c r="O124" s="59"/>
      <c r="Q124" s="59"/>
    </row>
    <row r="125" spans="10:17" x14ac:dyDescent="0.3">
      <c r="J125" s="59"/>
      <c r="K125" s="59"/>
      <c r="M125" s="59"/>
      <c r="N125" s="59"/>
      <c r="O125" s="59"/>
      <c r="Q125" s="59"/>
    </row>
    <row r="126" spans="10:17" x14ac:dyDescent="0.3">
      <c r="J126" s="59"/>
      <c r="K126" s="59"/>
      <c r="M126" s="59"/>
      <c r="N126" s="59"/>
      <c r="O126" s="59"/>
      <c r="Q126" s="59"/>
    </row>
    <row r="127" spans="10:17" x14ac:dyDescent="0.3">
      <c r="J127" s="59"/>
      <c r="K127" s="59"/>
      <c r="M127" s="59"/>
      <c r="N127" s="59"/>
      <c r="O127" s="59"/>
      <c r="Q127" s="59"/>
    </row>
    <row r="128" spans="10:17" x14ac:dyDescent="0.3">
      <c r="J128" s="59"/>
      <c r="K128" s="59"/>
      <c r="M128" s="59"/>
      <c r="N128" s="59"/>
      <c r="O128" s="59"/>
      <c r="Q128" s="59"/>
    </row>
    <row r="129" spans="10:17" x14ac:dyDescent="0.3">
      <c r="J129" s="59"/>
      <c r="K129" s="59"/>
      <c r="M129" s="59"/>
      <c r="N129" s="59"/>
      <c r="O129" s="59"/>
      <c r="Q129" s="59"/>
    </row>
    <row r="130" spans="10:17" x14ac:dyDescent="0.3">
      <c r="J130" s="59"/>
      <c r="K130" s="59"/>
      <c r="M130" s="59"/>
      <c r="N130" s="59"/>
      <c r="O130" s="59"/>
      <c r="Q130" s="59"/>
    </row>
    <row r="131" spans="10:17" x14ac:dyDescent="0.3">
      <c r="J131" s="59"/>
      <c r="K131" s="59"/>
      <c r="M131" s="59"/>
      <c r="N131" s="59"/>
      <c r="O131" s="59"/>
      <c r="Q131" s="59"/>
    </row>
    <row r="132" spans="10:17" x14ac:dyDescent="0.3">
      <c r="J132" s="59"/>
      <c r="K132" s="59"/>
      <c r="M132" s="59"/>
      <c r="N132" s="59"/>
      <c r="O132" s="59"/>
      <c r="Q132" s="59"/>
    </row>
    <row r="133" spans="10:17" x14ac:dyDescent="0.3">
      <c r="J133" s="59"/>
      <c r="K133" s="59"/>
      <c r="M133" s="59"/>
      <c r="N133" s="59"/>
      <c r="O133" s="59"/>
      <c r="Q133" s="59"/>
    </row>
    <row r="134" spans="10:17" x14ac:dyDescent="0.3">
      <c r="J134" s="59"/>
      <c r="K134" s="59"/>
      <c r="M134" s="59"/>
      <c r="N134" s="59"/>
      <c r="O134" s="59"/>
      <c r="Q134" s="59"/>
    </row>
    <row r="135" spans="10:17" x14ac:dyDescent="0.3">
      <c r="J135" s="59"/>
      <c r="K135" s="59"/>
      <c r="M135" s="59"/>
      <c r="N135" s="59"/>
      <c r="O135" s="59"/>
      <c r="Q135" s="59"/>
    </row>
    <row r="136" spans="10:17" x14ac:dyDescent="0.3">
      <c r="J136" s="59"/>
      <c r="K136" s="59"/>
      <c r="M136" s="59"/>
      <c r="N136" s="59"/>
      <c r="O136" s="59"/>
      <c r="Q136" s="59"/>
    </row>
    <row r="137" spans="10:17" x14ac:dyDescent="0.3">
      <c r="J137" s="59"/>
      <c r="K137" s="59"/>
      <c r="M137" s="59"/>
      <c r="N137" s="59"/>
      <c r="O137" s="59"/>
      <c r="Q137" s="59"/>
    </row>
    <row r="138" spans="10:17" x14ac:dyDescent="0.3">
      <c r="J138" s="59"/>
      <c r="K138" s="59"/>
      <c r="M138" s="59"/>
      <c r="N138" s="59"/>
      <c r="O138" s="59"/>
      <c r="Q138" s="59"/>
    </row>
    <row r="139" spans="10:17" x14ac:dyDescent="0.3">
      <c r="J139" s="59"/>
      <c r="K139" s="59"/>
      <c r="M139" s="59"/>
      <c r="N139" s="59"/>
      <c r="O139" s="59"/>
      <c r="Q139" s="59"/>
    </row>
    <row r="140" spans="10:17" x14ac:dyDescent="0.3">
      <c r="J140" s="59"/>
      <c r="K140" s="59"/>
      <c r="M140" s="59"/>
      <c r="N140" s="59"/>
      <c r="O140" s="59"/>
      <c r="Q140" s="59"/>
    </row>
    <row r="141" spans="10:17" x14ac:dyDescent="0.3">
      <c r="J141" s="59"/>
      <c r="K141" s="59"/>
      <c r="M141" s="59"/>
      <c r="N141" s="59"/>
      <c r="O141" s="59"/>
      <c r="Q141" s="59"/>
    </row>
    <row r="142" spans="10:17" x14ac:dyDescent="0.3">
      <c r="J142" s="59"/>
      <c r="K142" s="59"/>
      <c r="M142" s="59"/>
      <c r="N142" s="59"/>
      <c r="O142" s="59"/>
      <c r="Q142" s="59"/>
    </row>
    <row r="143" spans="10:17" x14ac:dyDescent="0.3">
      <c r="J143" s="59"/>
      <c r="K143" s="59"/>
      <c r="M143" s="59"/>
      <c r="N143" s="59"/>
      <c r="O143" s="59"/>
      <c r="Q143" s="59"/>
    </row>
    <row r="144" spans="10:17" x14ac:dyDescent="0.3">
      <c r="J144" s="59"/>
      <c r="K144" s="59"/>
      <c r="M144" s="59"/>
      <c r="N144" s="59"/>
      <c r="O144" s="59"/>
      <c r="Q144" s="59"/>
    </row>
    <row r="145" spans="10:17" x14ac:dyDescent="0.3">
      <c r="J145" s="59"/>
      <c r="K145" s="59"/>
      <c r="M145" s="59"/>
      <c r="N145" s="59"/>
      <c r="O145" s="59"/>
      <c r="Q145" s="59"/>
    </row>
    <row r="146" spans="10:17" x14ac:dyDescent="0.3">
      <c r="J146" s="59"/>
      <c r="K146" s="59"/>
      <c r="M146" s="59"/>
      <c r="N146" s="59"/>
      <c r="O146" s="59"/>
      <c r="Q146" s="59"/>
    </row>
    <row r="147" spans="10:17" x14ac:dyDescent="0.3">
      <c r="J147" s="59"/>
      <c r="K147" s="59"/>
      <c r="M147" s="59"/>
      <c r="N147" s="59"/>
      <c r="O147" s="59"/>
      <c r="Q147" s="59"/>
    </row>
    <row r="148" spans="10:17" x14ac:dyDescent="0.3">
      <c r="J148" s="59"/>
      <c r="K148" s="59"/>
      <c r="M148" s="59"/>
      <c r="N148" s="59"/>
      <c r="O148" s="59"/>
      <c r="Q148" s="59"/>
    </row>
    <row r="149" spans="10:17" x14ac:dyDescent="0.3">
      <c r="J149" s="59"/>
      <c r="K149" s="59"/>
      <c r="M149" s="59"/>
      <c r="N149" s="59"/>
      <c r="O149" s="59"/>
      <c r="Q149" s="59"/>
    </row>
    <row r="150" spans="10:17" x14ac:dyDescent="0.3">
      <c r="J150" s="59"/>
      <c r="K150" s="59"/>
      <c r="M150" s="59"/>
      <c r="N150" s="59"/>
      <c r="O150" s="59"/>
      <c r="Q150" s="59"/>
    </row>
    <row r="151" spans="10:17" x14ac:dyDescent="0.3">
      <c r="J151" s="59"/>
      <c r="K151" s="59"/>
      <c r="M151" s="59"/>
      <c r="N151" s="59"/>
      <c r="O151" s="59"/>
      <c r="Q151" s="59"/>
    </row>
    <row r="152" spans="10:17" x14ac:dyDescent="0.3">
      <c r="J152" s="59"/>
      <c r="K152" s="59"/>
      <c r="M152" s="59"/>
      <c r="N152" s="59"/>
      <c r="O152" s="59"/>
      <c r="Q152" s="59"/>
    </row>
    <row r="153" spans="10:17" x14ac:dyDescent="0.3">
      <c r="J153" s="59"/>
      <c r="K153" s="59"/>
      <c r="M153" s="59"/>
      <c r="N153" s="59"/>
      <c r="O153" s="59"/>
      <c r="Q153" s="59"/>
    </row>
    <row r="154" spans="10:17" x14ac:dyDescent="0.3">
      <c r="J154" s="59"/>
      <c r="K154" s="59"/>
      <c r="M154" s="59"/>
      <c r="N154" s="59"/>
      <c r="O154" s="59"/>
      <c r="Q154" s="59"/>
    </row>
    <row r="155" spans="10:17" x14ac:dyDescent="0.3">
      <c r="J155" s="59"/>
      <c r="K155" s="59"/>
      <c r="M155" s="59"/>
      <c r="N155" s="59"/>
      <c r="O155" s="59"/>
      <c r="Q155" s="59"/>
    </row>
    <row r="156" spans="10:17" x14ac:dyDescent="0.3">
      <c r="J156" s="59"/>
      <c r="K156" s="59"/>
      <c r="M156" s="59"/>
      <c r="N156" s="59"/>
      <c r="O156" s="59"/>
      <c r="Q156" s="59"/>
    </row>
    <row r="157" spans="10:17" x14ac:dyDescent="0.3">
      <c r="J157" s="59"/>
      <c r="K157" s="59"/>
      <c r="M157" s="59"/>
      <c r="N157" s="59"/>
      <c r="O157" s="59"/>
      <c r="Q157" s="59"/>
    </row>
    <row r="158" spans="10:17" x14ac:dyDescent="0.3">
      <c r="J158" s="59"/>
      <c r="K158" s="59"/>
      <c r="M158" s="59"/>
      <c r="N158" s="59"/>
      <c r="O158" s="59"/>
      <c r="Q158" s="59"/>
    </row>
    <row r="159" spans="10:17" x14ac:dyDescent="0.3">
      <c r="J159" s="59"/>
      <c r="K159" s="59"/>
      <c r="M159" s="59"/>
      <c r="N159" s="59"/>
      <c r="O159" s="59"/>
      <c r="Q159" s="59"/>
    </row>
    <row r="160" spans="10:17" x14ac:dyDescent="0.3">
      <c r="J160" s="59"/>
      <c r="K160" s="59"/>
      <c r="M160" s="59"/>
      <c r="N160" s="59"/>
      <c r="O160" s="59"/>
      <c r="Q160" s="59"/>
    </row>
    <row r="161" spans="10:17" x14ac:dyDescent="0.3">
      <c r="J161" s="59"/>
      <c r="K161" s="59"/>
      <c r="M161" s="59"/>
      <c r="N161" s="59"/>
      <c r="O161" s="59"/>
      <c r="Q161" s="59"/>
    </row>
    <row r="162" spans="10:17" x14ac:dyDescent="0.3">
      <c r="J162" s="59"/>
      <c r="K162" s="59"/>
      <c r="M162" s="59"/>
      <c r="N162" s="59"/>
      <c r="O162" s="59"/>
      <c r="Q162" s="59"/>
    </row>
    <row r="163" spans="10:17" x14ac:dyDescent="0.3">
      <c r="J163" s="59"/>
      <c r="K163" s="59"/>
      <c r="M163" s="59"/>
      <c r="N163" s="59"/>
      <c r="O163" s="59"/>
      <c r="Q163" s="59"/>
    </row>
    <row r="164" spans="10:17" x14ac:dyDescent="0.3">
      <c r="J164" s="59"/>
      <c r="K164" s="59"/>
      <c r="M164" s="59"/>
      <c r="N164" s="59"/>
      <c r="O164" s="59"/>
      <c r="Q164" s="59"/>
    </row>
    <row r="165" spans="10:17" x14ac:dyDescent="0.3">
      <c r="J165" s="59"/>
      <c r="K165" s="59"/>
      <c r="M165" s="59"/>
      <c r="N165" s="59"/>
      <c r="O165" s="59"/>
      <c r="Q165" s="59"/>
    </row>
    <row r="166" spans="10:17" x14ac:dyDescent="0.3">
      <c r="J166" s="59"/>
      <c r="K166" s="59"/>
      <c r="M166" s="59"/>
      <c r="N166" s="59"/>
      <c r="O166" s="59"/>
      <c r="Q166" s="59"/>
    </row>
    <row r="167" spans="10:17" x14ac:dyDescent="0.3">
      <c r="J167" s="59"/>
      <c r="K167" s="59"/>
      <c r="M167" s="59"/>
      <c r="N167" s="59"/>
      <c r="O167" s="59"/>
      <c r="Q167" s="59"/>
    </row>
    <row r="168" spans="10:17" x14ac:dyDescent="0.3">
      <c r="J168" s="59"/>
      <c r="K168" s="59"/>
      <c r="M168" s="59"/>
      <c r="N168" s="59"/>
      <c r="O168" s="59"/>
      <c r="Q168" s="59"/>
    </row>
    <row r="169" spans="10:17" x14ac:dyDescent="0.3">
      <c r="J169" s="59"/>
      <c r="K169" s="59"/>
      <c r="M169" s="59"/>
      <c r="N169" s="59"/>
      <c r="O169" s="59"/>
      <c r="Q169" s="59"/>
    </row>
    <row r="170" spans="10:17" x14ac:dyDescent="0.3">
      <c r="J170" s="59"/>
      <c r="K170" s="59"/>
      <c r="M170" s="59"/>
      <c r="N170" s="59"/>
      <c r="O170" s="59"/>
      <c r="Q170" s="59"/>
    </row>
    <row r="171" spans="10:17" x14ac:dyDescent="0.3">
      <c r="J171" s="59"/>
      <c r="K171" s="59"/>
      <c r="M171" s="59"/>
      <c r="N171" s="59"/>
      <c r="O171" s="59"/>
      <c r="Q171" s="59"/>
    </row>
    <row r="172" spans="10:17" x14ac:dyDescent="0.3">
      <c r="J172" s="59"/>
      <c r="K172" s="59"/>
      <c r="M172" s="59"/>
      <c r="N172" s="59"/>
      <c r="O172" s="59"/>
      <c r="Q172" s="59"/>
    </row>
    <row r="173" spans="10:17" x14ac:dyDescent="0.3">
      <c r="J173" s="59"/>
      <c r="K173" s="59"/>
      <c r="M173" s="59"/>
      <c r="N173" s="59"/>
      <c r="O173" s="59"/>
      <c r="Q173" s="59"/>
    </row>
    <row r="174" spans="10:17" x14ac:dyDescent="0.3">
      <c r="J174" s="59"/>
      <c r="K174" s="59"/>
      <c r="M174" s="59"/>
      <c r="N174" s="59"/>
      <c r="O174" s="59"/>
      <c r="Q174" s="59"/>
    </row>
    <row r="175" spans="10:17" x14ac:dyDescent="0.3">
      <c r="J175" s="59"/>
      <c r="K175" s="59"/>
      <c r="M175" s="59"/>
      <c r="N175" s="59"/>
      <c r="O175" s="59"/>
      <c r="Q175" s="59"/>
    </row>
    <row r="176" spans="10:17" x14ac:dyDescent="0.3">
      <c r="J176" s="59"/>
      <c r="K176" s="59"/>
      <c r="M176" s="59"/>
      <c r="N176" s="59"/>
      <c r="O176" s="59"/>
      <c r="Q176" s="59"/>
    </row>
    <row r="177" spans="10:17" x14ac:dyDescent="0.3">
      <c r="J177" s="59"/>
      <c r="K177" s="59"/>
      <c r="M177" s="59"/>
      <c r="N177" s="59"/>
      <c r="O177" s="59"/>
      <c r="Q177" s="59"/>
    </row>
    <row r="178" spans="10:17" x14ac:dyDescent="0.3">
      <c r="J178" s="59"/>
      <c r="K178" s="59"/>
      <c r="M178" s="59"/>
      <c r="N178" s="59"/>
      <c r="O178" s="59"/>
      <c r="Q178" s="59"/>
    </row>
    <row r="179" spans="10:17" x14ac:dyDescent="0.3">
      <c r="J179" s="59"/>
      <c r="K179" s="59"/>
      <c r="M179" s="59"/>
      <c r="N179" s="59"/>
      <c r="O179" s="59"/>
      <c r="Q179" s="59"/>
    </row>
    <row r="180" spans="10:17" x14ac:dyDescent="0.3">
      <c r="J180" s="59"/>
      <c r="K180" s="59"/>
      <c r="M180" s="59"/>
      <c r="N180" s="59"/>
      <c r="O180" s="59"/>
      <c r="Q180" s="59"/>
    </row>
    <row r="181" spans="10:17" x14ac:dyDescent="0.3">
      <c r="J181" s="59"/>
      <c r="K181" s="59"/>
      <c r="M181" s="59"/>
      <c r="N181" s="59"/>
      <c r="O181" s="59"/>
      <c r="Q181" s="59"/>
    </row>
    <row r="182" spans="10:17" x14ac:dyDescent="0.3">
      <c r="J182" s="59"/>
      <c r="K182" s="59"/>
      <c r="M182" s="59"/>
      <c r="N182" s="59"/>
      <c r="O182" s="59"/>
      <c r="Q182" s="59"/>
    </row>
    <row r="183" spans="10:17" x14ac:dyDescent="0.3">
      <c r="J183" s="59"/>
      <c r="K183" s="59"/>
      <c r="M183" s="59"/>
      <c r="N183" s="59"/>
      <c r="O183" s="59"/>
      <c r="Q183" s="59"/>
    </row>
    <row r="184" spans="10:17" x14ac:dyDescent="0.3">
      <c r="J184" s="59"/>
      <c r="K184" s="59"/>
      <c r="M184" s="59"/>
      <c r="N184" s="59"/>
      <c r="O184" s="59"/>
      <c r="Q184" s="59"/>
    </row>
    <row r="185" spans="10:17" x14ac:dyDescent="0.3">
      <c r="J185" s="59"/>
      <c r="K185" s="59"/>
      <c r="M185" s="59"/>
      <c r="N185" s="59"/>
      <c r="O185" s="59"/>
      <c r="Q185" s="59"/>
    </row>
    <row r="186" spans="10:17" x14ac:dyDescent="0.3">
      <c r="J186" s="59"/>
      <c r="K186" s="59"/>
      <c r="M186" s="59"/>
      <c r="N186" s="59"/>
      <c r="O186" s="59"/>
      <c r="Q186" s="59"/>
    </row>
    <row r="187" spans="10:17" x14ac:dyDescent="0.3">
      <c r="J187" s="59"/>
      <c r="K187" s="59"/>
      <c r="M187" s="59"/>
      <c r="N187" s="59"/>
      <c r="O187" s="59"/>
      <c r="Q187" s="59"/>
    </row>
    <row r="188" spans="10:17" x14ac:dyDescent="0.3">
      <c r="J188" s="59"/>
      <c r="K188" s="59"/>
      <c r="M188" s="59"/>
      <c r="N188" s="59"/>
      <c r="O188" s="59"/>
      <c r="Q188" s="59"/>
    </row>
    <row r="189" spans="10:17" x14ac:dyDescent="0.3">
      <c r="J189" s="59"/>
      <c r="K189" s="59"/>
      <c r="M189" s="59"/>
      <c r="N189" s="59"/>
      <c r="O189" s="59"/>
      <c r="Q189" s="59"/>
    </row>
    <row r="190" spans="10:17" x14ac:dyDescent="0.3">
      <c r="J190" s="59"/>
      <c r="K190" s="59"/>
      <c r="M190" s="59"/>
      <c r="N190" s="59"/>
      <c r="O190" s="59"/>
      <c r="Q190" s="59"/>
    </row>
    <row r="191" spans="10:17" x14ac:dyDescent="0.3">
      <c r="J191" s="59"/>
      <c r="K191" s="59"/>
      <c r="M191" s="59"/>
      <c r="N191" s="59"/>
      <c r="O191" s="59"/>
      <c r="Q191" s="59"/>
    </row>
    <row r="192" spans="10:17" x14ac:dyDescent="0.3">
      <c r="J192" s="59"/>
      <c r="K192" s="59"/>
      <c r="M192" s="59"/>
      <c r="N192" s="59"/>
      <c r="O192" s="59"/>
      <c r="Q192" s="59"/>
    </row>
    <row r="193" spans="10:17" x14ac:dyDescent="0.3">
      <c r="J193" s="59"/>
      <c r="K193" s="59"/>
      <c r="M193" s="59"/>
      <c r="N193" s="59"/>
      <c r="O193" s="59"/>
      <c r="Q193" s="59"/>
    </row>
    <row r="194" spans="10:17" x14ac:dyDescent="0.3">
      <c r="J194" s="59"/>
      <c r="K194" s="59"/>
      <c r="M194" s="59"/>
      <c r="N194" s="59"/>
      <c r="O194" s="59"/>
      <c r="Q194" s="59"/>
    </row>
    <row r="195" spans="10:17" x14ac:dyDescent="0.3">
      <c r="J195" s="59"/>
      <c r="K195" s="59"/>
      <c r="M195" s="59"/>
      <c r="N195" s="59"/>
      <c r="O195" s="59"/>
      <c r="Q195" s="59"/>
    </row>
    <row r="196" spans="10:17" x14ac:dyDescent="0.3">
      <c r="J196" s="59"/>
      <c r="K196" s="59"/>
      <c r="M196" s="59"/>
      <c r="N196" s="59"/>
      <c r="O196" s="59"/>
      <c r="Q196" s="59"/>
    </row>
    <row r="197" spans="10:17" x14ac:dyDescent="0.3">
      <c r="J197" s="59"/>
      <c r="K197" s="59"/>
      <c r="M197" s="59"/>
      <c r="N197" s="59"/>
      <c r="O197" s="59"/>
      <c r="Q197" s="59"/>
    </row>
    <row r="198" spans="10:17" x14ac:dyDescent="0.3">
      <c r="J198" s="59"/>
      <c r="K198" s="59"/>
      <c r="M198" s="59"/>
      <c r="N198" s="59"/>
      <c r="O198" s="59"/>
      <c r="Q198" s="59"/>
    </row>
    <row r="199" spans="10:17" x14ac:dyDescent="0.3">
      <c r="J199" s="59"/>
      <c r="K199" s="59"/>
      <c r="M199" s="59"/>
      <c r="N199" s="59"/>
      <c r="O199" s="59"/>
      <c r="Q199" s="59"/>
    </row>
    <row r="200" spans="10:17" x14ac:dyDescent="0.3">
      <c r="J200" s="59"/>
      <c r="K200" s="59"/>
      <c r="M200" s="59"/>
      <c r="N200" s="59"/>
      <c r="O200" s="59"/>
      <c r="Q200" s="59"/>
    </row>
    <row r="201" spans="10:17" x14ac:dyDescent="0.3">
      <c r="J201" s="59"/>
      <c r="K201" s="59"/>
      <c r="M201" s="59"/>
      <c r="N201" s="59"/>
      <c r="O201" s="59"/>
      <c r="Q201" s="59"/>
    </row>
    <row r="202" spans="10:17" x14ac:dyDescent="0.3">
      <c r="J202" s="59"/>
      <c r="K202" s="59"/>
      <c r="M202" s="59"/>
      <c r="N202" s="59"/>
      <c r="O202" s="59"/>
      <c r="Q202" s="59"/>
    </row>
    <row r="203" spans="10:17" x14ac:dyDescent="0.3">
      <c r="J203" s="59"/>
      <c r="K203" s="59"/>
      <c r="M203" s="59"/>
      <c r="N203" s="59"/>
      <c r="O203" s="59"/>
      <c r="Q203" s="59"/>
    </row>
    <row r="204" spans="10:17" x14ac:dyDescent="0.3">
      <c r="J204" s="59"/>
      <c r="K204" s="59"/>
      <c r="M204" s="59"/>
      <c r="N204" s="59"/>
      <c r="O204" s="59"/>
      <c r="Q204" s="59"/>
    </row>
    <row r="205" spans="10:17" x14ac:dyDescent="0.3">
      <c r="J205" s="59"/>
      <c r="K205" s="59"/>
      <c r="M205" s="59"/>
      <c r="N205" s="59"/>
      <c r="O205" s="59"/>
      <c r="Q205" s="59"/>
    </row>
    <row r="206" spans="10:17" x14ac:dyDescent="0.3">
      <c r="J206" s="59"/>
      <c r="K206" s="59"/>
      <c r="M206" s="59"/>
      <c r="N206" s="59"/>
      <c r="O206" s="59"/>
      <c r="Q206" s="59"/>
    </row>
    <row r="207" spans="10:17" x14ac:dyDescent="0.3">
      <c r="J207" s="59"/>
      <c r="K207" s="59"/>
      <c r="M207" s="59"/>
      <c r="N207" s="59"/>
      <c r="O207" s="59"/>
      <c r="Q207" s="59"/>
    </row>
    <row r="208" spans="10:17" x14ac:dyDescent="0.3">
      <c r="J208" s="59"/>
      <c r="K208" s="59"/>
      <c r="M208" s="59"/>
      <c r="N208" s="59"/>
      <c r="O208" s="59"/>
      <c r="Q208" s="59"/>
    </row>
    <row r="209" spans="10:17" x14ac:dyDescent="0.3">
      <c r="J209" s="59"/>
      <c r="K209" s="59"/>
      <c r="M209" s="59"/>
      <c r="N209" s="59"/>
      <c r="O209" s="59"/>
      <c r="Q209" s="59"/>
    </row>
    <row r="210" spans="10:17" x14ac:dyDescent="0.3">
      <c r="J210" s="59"/>
      <c r="K210" s="59"/>
      <c r="M210" s="59"/>
      <c r="N210" s="59"/>
      <c r="O210" s="59"/>
      <c r="Q210" s="59"/>
    </row>
    <row r="211" spans="10:17" x14ac:dyDescent="0.3">
      <c r="J211" s="59"/>
      <c r="K211" s="59"/>
      <c r="M211" s="59"/>
      <c r="N211" s="59"/>
      <c r="O211" s="59"/>
      <c r="Q211" s="59"/>
    </row>
    <row r="212" spans="10:17" x14ac:dyDescent="0.3">
      <c r="J212" s="59"/>
      <c r="K212" s="59"/>
      <c r="M212" s="59"/>
      <c r="N212" s="59"/>
      <c r="O212" s="59"/>
      <c r="Q212" s="59"/>
    </row>
    <row r="213" spans="10:17" x14ac:dyDescent="0.3">
      <c r="J213" s="59"/>
      <c r="K213" s="59"/>
      <c r="M213" s="59"/>
      <c r="N213" s="59"/>
      <c r="O213" s="59"/>
      <c r="Q213" s="59"/>
    </row>
    <row r="214" spans="10:17" x14ac:dyDescent="0.3">
      <c r="J214" s="59"/>
      <c r="K214" s="59"/>
      <c r="M214" s="59"/>
      <c r="N214" s="59"/>
      <c r="O214" s="59"/>
      <c r="Q214" s="59"/>
    </row>
    <row r="215" spans="10:17" x14ac:dyDescent="0.3">
      <c r="J215" s="59"/>
      <c r="K215" s="59"/>
      <c r="M215" s="59"/>
      <c r="N215" s="59"/>
      <c r="O215" s="59"/>
      <c r="Q215" s="59"/>
    </row>
    <row r="216" spans="10:17" x14ac:dyDescent="0.3">
      <c r="J216" s="59"/>
      <c r="K216" s="59"/>
      <c r="M216" s="59"/>
      <c r="N216" s="59"/>
      <c r="O216" s="59"/>
      <c r="Q216" s="59"/>
    </row>
    <row r="217" spans="10:17" x14ac:dyDescent="0.3">
      <c r="J217" s="59"/>
      <c r="K217" s="59"/>
      <c r="M217" s="59"/>
      <c r="N217" s="59"/>
      <c r="O217" s="59"/>
      <c r="Q217" s="59"/>
    </row>
    <row r="218" spans="10:17" x14ac:dyDescent="0.3">
      <c r="J218" s="59"/>
      <c r="K218" s="59"/>
      <c r="M218" s="59"/>
      <c r="N218" s="59"/>
      <c r="O218" s="59"/>
      <c r="Q218" s="59"/>
    </row>
    <row r="219" spans="10:17" x14ac:dyDescent="0.3">
      <c r="J219" s="59"/>
      <c r="K219" s="59"/>
      <c r="M219" s="59"/>
      <c r="N219" s="59"/>
      <c r="O219" s="59"/>
      <c r="Q219" s="59"/>
    </row>
    <row r="220" spans="10:17" x14ac:dyDescent="0.3">
      <c r="J220" s="59"/>
      <c r="K220" s="59"/>
      <c r="M220" s="59"/>
      <c r="N220" s="59"/>
      <c r="O220" s="59"/>
      <c r="Q220" s="59"/>
    </row>
    <row r="221" spans="10:17" x14ac:dyDescent="0.3">
      <c r="J221" s="59"/>
      <c r="K221" s="59"/>
      <c r="M221" s="59"/>
      <c r="N221" s="59"/>
      <c r="O221" s="59"/>
      <c r="Q221" s="59"/>
    </row>
    <row r="222" spans="10:17" x14ac:dyDescent="0.3">
      <c r="J222" s="59"/>
      <c r="K222" s="59"/>
      <c r="M222" s="59"/>
      <c r="N222" s="59"/>
      <c r="O222" s="59"/>
      <c r="Q222" s="59"/>
    </row>
    <row r="223" spans="10:17" x14ac:dyDescent="0.3">
      <c r="J223" s="59"/>
      <c r="K223" s="59"/>
      <c r="M223" s="59"/>
      <c r="N223" s="59"/>
      <c r="O223" s="59"/>
      <c r="Q223" s="59"/>
    </row>
    <row r="224" spans="10:17" x14ac:dyDescent="0.3">
      <c r="J224" s="59"/>
      <c r="K224" s="59"/>
      <c r="M224" s="59"/>
      <c r="N224" s="59"/>
      <c r="O224" s="59"/>
      <c r="Q224" s="59"/>
    </row>
    <row r="225" spans="10:17" x14ac:dyDescent="0.3">
      <c r="J225" s="59"/>
      <c r="K225" s="59"/>
      <c r="M225" s="59"/>
      <c r="N225" s="59"/>
      <c r="O225" s="59"/>
      <c r="Q225" s="59"/>
    </row>
    <row r="226" spans="10:17" x14ac:dyDescent="0.3">
      <c r="J226" s="59"/>
      <c r="K226" s="59"/>
      <c r="M226" s="59"/>
      <c r="N226" s="59"/>
      <c r="O226" s="59"/>
      <c r="Q226" s="59"/>
    </row>
    <row r="227" spans="10:17" x14ac:dyDescent="0.3">
      <c r="J227" s="59"/>
      <c r="K227" s="59"/>
      <c r="M227" s="59"/>
      <c r="N227" s="59"/>
      <c r="O227" s="59"/>
      <c r="Q227" s="59"/>
    </row>
    <row r="228" spans="10:17" x14ac:dyDescent="0.3">
      <c r="J228" s="59"/>
      <c r="K228" s="59"/>
      <c r="M228" s="59"/>
      <c r="N228" s="59"/>
      <c r="O228" s="59"/>
      <c r="Q228" s="59"/>
    </row>
    <row r="229" spans="10:17" x14ac:dyDescent="0.3">
      <c r="J229" s="59"/>
      <c r="K229" s="59"/>
      <c r="M229" s="59"/>
      <c r="N229" s="59"/>
      <c r="O229" s="59"/>
      <c r="Q229" s="59"/>
    </row>
    <row r="230" spans="10:17" x14ac:dyDescent="0.3">
      <c r="J230" s="59"/>
      <c r="K230" s="59"/>
      <c r="M230" s="59"/>
      <c r="N230" s="59"/>
      <c r="O230" s="59"/>
      <c r="Q230" s="59"/>
    </row>
    <row r="231" spans="10:17" x14ac:dyDescent="0.3">
      <c r="J231" s="59"/>
      <c r="K231" s="59"/>
      <c r="M231" s="59"/>
      <c r="N231" s="59"/>
      <c r="O231" s="59"/>
      <c r="Q231" s="59"/>
    </row>
    <row r="232" spans="10:17" x14ac:dyDescent="0.3">
      <c r="J232" s="59"/>
      <c r="K232" s="59"/>
      <c r="M232" s="59"/>
      <c r="N232" s="59"/>
      <c r="O232" s="59"/>
      <c r="Q232" s="59"/>
    </row>
    <row r="233" spans="10:17" x14ac:dyDescent="0.3">
      <c r="J233" s="59"/>
      <c r="K233" s="59"/>
      <c r="M233" s="59"/>
      <c r="N233" s="59"/>
      <c r="O233" s="59"/>
      <c r="Q233" s="59"/>
    </row>
    <row r="234" spans="10:17" x14ac:dyDescent="0.3">
      <c r="J234" s="59"/>
      <c r="K234" s="59"/>
      <c r="M234" s="59"/>
      <c r="N234" s="59"/>
      <c r="O234" s="59"/>
      <c r="Q234" s="59"/>
    </row>
    <row r="235" spans="10:17" x14ac:dyDescent="0.3">
      <c r="J235" s="59"/>
      <c r="K235" s="59"/>
      <c r="M235" s="59"/>
      <c r="N235" s="59"/>
      <c r="O235" s="59"/>
      <c r="Q235" s="59"/>
    </row>
    <row r="236" spans="10:17" x14ac:dyDescent="0.3">
      <c r="J236" s="59"/>
      <c r="K236" s="59"/>
      <c r="M236" s="59"/>
      <c r="N236" s="59"/>
      <c r="O236" s="59"/>
      <c r="Q236" s="59"/>
    </row>
    <row r="237" spans="10:17" x14ac:dyDescent="0.3">
      <c r="J237" s="59"/>
      <c r="K237" s="59"/>
      <c r="M237" s="59"/>
      <c r="N237" s="59"/>
      <c r="O237" s="59"/>
      <c r="Q237" s="59"/>
    </row>
    <row r="238" spans="10:17" x14ac:dyDescent="0.3">
      <c r="J238" s="59"/>
      <c r="K238" s="59"/>
      <c r="M238" s="59"/>
      <c r="N238" s="59"/>
      <c r="O238" s="59"/>
      <c r="Q238" s="59"/>
    </row>
    <row r="239" spans="10:17" x14ac:dyDescent="0.3">
      <c r="J239" s="59"/>
      <c r="K239" s="59"/>
      <c r="M239" s="59"/>
      <c r="N239" s="59"/>
      <c r="O239" s="59"/>
      <c r="Q239" s="59"/>
    </row>
    <row r="240" spans="10:17" x14ac:dyDescent="0.3">
      <c r="J240" s="59"/>
      <c r="K240" s="59"/>
      <c r="M240" s="59"/>
      <c r="N240" s="59"/>
      <c r="O240" s="59"/>
      <c r="Q240" s="59"/>
    </row>
    <row r="241" spans="10:17" x14ac:dyDescent="0.3">
      <c r="J241" s="59"/>
      <c r="K241" s="59"/>
      <c r="M241" s="59"/>
      <c r="N241" s="59"/>
      <c r="O241" s="59"/>
      <c r="Q241" s="59"/>
    </row>
    <row r="242" spans="10:17" x14ac:dyDescent="0.3">
      <c r="J242" s="59"/>
      <c r="K242" s="59"/>
      <c r="M242" s="59"/>
      <c r="N242" s="59"/>
      <c r="O242" s="59"/>
      <c r="Q242" s="59"/>
    </row>
    <row r="243" spans="10:17" x14ac:dyDescent="0.3">
      <c r="J243" s="59"/>
      <c r="K243" s="59"/>
      <c r="M243" s="59"/>
      <c r="N243" s="59"/>
      <c r="O243" s="59"/>
      <c r="Q243" s="59"/>
    </row>
    <row r="244" spans="10:17" x14ac:dyDescent="0.3">
      <c r="J244" s="59"/>
      <c r="K244" s="59"/>
      <c r="M244" s="59"/>
      <c r="N244" s="59"/>
      <c r="O244" s="59"/>
      <c r="Q244" s="59"/>
    </row>
    <row r="245" spans="10:17" x14ac:dyDescent="0.3">
      <c r="J245" s="59"/>
      <c r="K245" s="59"/>
      <c r="M245" s="59"/>
      <c r="N245" s="59"/>
      <c r="O245" s="59"/>
      <c r="Q245" s="59"/>
    </row>
    <row r="246" spans="10:17" x14ac:dyDescent="0.3">
      <c r="J246" s="59"/>
      <c r="K246" s="59"/>
      <c r="M246" s="59"/>
      <c r="N246" s="59"/>
      <c r="O246" s="59"/>
      <c r="Q246" s="59"/>
    </row>
    <row r="247" spans="10:17" x14ac:dyDescent="0.3">
      <c r="J247" s="59"/>
      <c r="K247" s="59"/>
      <c r="M247" s="59"/>
      <c r="N247" s="59"/>
      <c r="O247" s="59"/>
      <c r="Q247" s="59"/>
    </row>
    <row r="248" spans="10:17" x14ac:dyDescent="0.3">
      <c r="J248" s="59"/>
      <c r="K248" s="59"/>
      <c r="M248" s="59"/>
      <c r="N248" s="59"/>
      <c r="O248" s="59"/>
      <c r="Q248" s="59"/>
    </row>
    <row r="249" spans="10:17" x14ac:dyDescent="0.3">
      <c r="J249" s="59"/>
      <c r="K249" s="59"/>
      <c r="M249" s="59"/>
      <c r="N249" s="59"/>
      <c r="O249" s="59"/>
      <c r="Q249" s="59"/>
    </row>
    <row r="250" spans="10:17" x14ac:dyDescent="0.3">
      <c r="J250" s="59"/>
      <c r="K250" s="59"/>
      <c r="M250" s="59"/>
      <c r="N250" s="59"/>
      <c r="O250" s="59"/>
      <c r="Q250" s="59"/>
    </row>
    <row r="251" spans="10:17" x14ac:dyDescent="0.3">
      <c r="J251" s="59"/>
      <c r="K251" s="59"/>
      <c r="M251" s="59"/>
      <c r="N251" s="59"/>
      <c r="O251" s="59"/>
      <c r="Q251" s="59"/>
    </row>
    <row r="252" spans="10:17" x14ac:dyDescent="0.3">
      <c r="J252" s="59"/>
      <c r="K252" s="59"/>
      <c r="M252" s="59"/>
      <c r="N252" s="59"/>
      <c r="O252" s="59"/>
      <c r="Q252" s="59"/>
    </row>
    <row r="253" spans="10:17" x14ac:dyDescent="0.3">
      <c r="J253" s="59"/>
      <c r="K253" s="59"/>
      <c r="M253" s="59"/>
      <c r="N253" s="59"/>
      <c r="O253" s="59"/>
      <c r="Q253" s="59"/>
    </row>
    <row r="254" spans="10:17" x14ac:dyDescent="0.3">
      <c r="J254" s="59"/>
      <c r="K254" s="59"/>
      <c r="M254" s="59"/>
      <c r="N254" s="59"/>
      <c r="O254" s="59"/>
      <c r="Q254" s="59"/>
    </row>
    <row r="255" spans="10:17" x14ac:dyDescent="0.3">
      <c r="J255" s="59"/>
      <c r="K255" s="59"/>
      <c r="M255" s="59"/>
      <c r="N255" s="59"/>
      <c r="O255" s="59"/>
      <c r="Q255" s="59"/>
    </row>
    <row r="256" spans="10:17" x14ac:dyDescent="0.3">
      <c r="J256" s="59"/>
      <c r="K256" s="59"/>
      <c r="M256" s="59"/>
      <c r="N256" s="59"/>
      <c r="O256" s="59"/>
      <c r="Q256" s="59"/>
    </row>
    <row r="257" spans="10:17" x14ac:dyDescent="0.3">
      <c r="J257" s="59"/>
      <c r="K257" s="59"/>
      <c r="M257" s="59"/>
      <c r="N257" s="59"/>
      <c r="O257" s="59"/>
      <c r="Q257" s="59"/>
    </row>
    <row r="258" spans="10:17" x14ac:dyDescent="0.3">
      <c r="J258" s="59"/>
      <c r="K258" s="59"/>
      <c r="M258" s="59"/>
      <c r="N258" s="59"/>
      <c r="O258" s="59"/>
      <c r="Q258" s="59"/>
    </row>
    <row r="259" spans="10:17" x14ac:dyDescent="0.3">
      <c r="J259" s="59"/>
      <c r="K259" s="59"/>
      <c r="M259" s="59"/>
      <c r="N259" s="59"/>
      <c r="O259" s="59"/>
      <c r="Q259" s="59"/>
    </row>
    <row r="260" spans="10:17" x14ac:dyDescent="0.3">
      <c r="J260" s="59"/>
      <c r="K260" s="59"/>
      <c r="M260" s="59"/>
      <c r="N260" s="59"/>
      <c r="O260" s="59"/>
      <c r="Q260" s="59"/>
    </row>
    <row r="261" spans="10:17" x14ac:dyDescent="0.3">
      <c r="J261" s="59"/>
      <c r="K261" s="59"/>
      <c r="M261" s="59"/>
      <c r="N261" s="59"/>
      <c r="O261" s="59"/>
      <c r="Q261" s="59"/>
    </row>
    <row r="262" spans="10:17" x14ac:dyDescent="0.3">
      <c r="J262" s="59"/>
      <c r="K262" s="59"/>
      <c r="M262" s="59"/>
      <c r="N262" s="59"/>
      <c r="O262" s="59"/>
      <c r="Q262" s="59"/>
    </row>
    <row r="263" spans="10:17" x14ac:dyDescent="0.3">
      <c r="J263" s="59"/>
      <c r="K263" s="59"/>
      <c r="M263" s="59"/>
      <c r="N263" s="59"/>
      <c r="O263" s="59"/>
      <c r="Q263" s="59"/>
    </row>
    <row r="264" spans="10:17" x14ac:dyDescent="0.3">
      <c r="J264" s="59"/>
      <c r="K264" s="59"/>
      <c r="M264" s="59"/>
      <c r="N264" s="59"/>
      <c r="O264" s="59"/>
      <c r="Q264" s="59"/>
    </row>
    <row r="265" spans="10:17" x14ac:dyDescent="0.3">
      <c r="J265" s="59"/>
      <c r="K265" s="59"/>
      <c r="M265" s="59"/>
      <c r="N265" s="59"/>
      <c r="O265" s="59"/>
      <c r="Q265" s="59"/>
    </row>
    <row r="266" spans="10:17" x14ac:dyDescent="0.3">
      <c r="J266" s="59"/>
      <c r="K266" s="59"/>
      <c r="M266" s="59"/>
      <c r="N266" s="59"/>
      <c r="O266" s="59"/>
      <c r="Q266" s="59"/>
    </row>
    <row r="267" spans="10:17" x14ac:dyDescent="0.3">
      <c r="J267" s="59"/>
      <c r="K267" s="59"/>
      <c r="M267" s="59"/>
      <c r="N267" s="59"/>
      <c r="O267" s="59"/>
      <c r="Q267" s="59"/>
    </row>
    <row r="268" spans="10:17" x14ac:dyDescent="0.3">
      <c r="J268" s="59"/>
      <c r="K268" s="59"/>
      <c r="M268" s="59"/>
      <c r="N268" s="59"/>
      <c r="O268" s="59"/>
      <c r="Q268" s="59"/>
    </row>
    <row r="269" spans="10:17" x14ac:dyDescent="0.3">
      <c r="J269" s="59"/>
      <c r="K269" s="59"/>
      <c r="M269" s="59"/>
      <c r="N269" s="59"/>
      <c r="O269" s="59"/>
      <c r="Q269" s="59"/>
    </row>
    <row r="270" spans="10:17" x14ac:dyDescent="0.3">
      <c r="J270" s="59"/>
      <c r="K270" s="59"/>
      <c r="M270" s="59"/>
      <c r="N270" s="59"/>
      <c r="O270" s="59"/>
      <c r="Q270" s="59"/>
    </row>
    <row r="271" spans="10:17" x14ac:dyDescent="0.3">
      <c r="J271" s="59"/>
      <c r="K271" s="59"/>
      <c r="M271" s="59"/>
      <c r="N271" s="59"/>
      <c r="O271" s="59"/>
      <c r="Q271" s="59"/>
    </row>
    <row r="272" spans="10:17" x14ac:dyDescent="0.3">
      <c r="J272" s="59"/>
      <c r="K272" s="59"/>
      <c r="M272" s="59"/>
      <c r="N272" s="59"/>
      <c r="O272" s="59"/>
      <c r="Q272" s="59"/>
    </row>
    <row r="273" spans="10:17" x14ac:dyDescent="0.3">
      <c r="J273" s="59"/>
      <c r="K273" s="59"/>
      <c r="M273" s="59"/>
      <c r="N273" s="59"/>
      <c r="O273" s="59"/>
      <c r="Q273" s="59"/>
    </row>
    <row r="274" spans="10:17" x14ac:dyDescent="0.3">
      <c r="J274" s="59"/>
      <c r="K274" s="59"/>
      <c r="M274" s="59"/>
      <c r="N274" s="59"/>
      <c r="O274" s="59"/>
      <c r="Q274" s="59"/>
    </row>
    <row r="275" spans="10:17" x14ac:dyDescent="0.3">
      <c r="J275" s="59"/>
      <c r="K275" s="59"/>
      <c r="M275" s="59"/>
      <c r="N275" s="59"/>
      <c r="O275" s="59"/>
      <c r="Q275" s="59"/>
    </row>
    <row r="276" spans="10:17" x14ac:dyDescent="0.3">
      <c r="J276" s="59"/>
      <c r="K276" s="59"/>
      <c r="M276" s="59"/>
      <c r="N276" s="59"/>
      <c r="O276" s="59"/>
      <c r="Q276" s="59"/>
    </row>
    <row r="277" spans="10:17" x14ac:dyDescent="0.3">
      <c r="J277" s="59"/>
      <c r="K277" s="59"/>
      <c r="M277" s="59"/>
      <c r="N277" s="59"/>
      <c r="O277" s="59"/>
      <c r="Q277" s="59"/>
    </row>
    <row r="278" spans="10:17" x14ac:dyDescent="0.3">
      <c r="J278" s="59"/>
      <c r="K278" s="59"/>
      <c r="M278" s="59"/>
      <c r="N278" s="59"/>
      <c r="O278" s="59"/>
      <c r="Q278" s="59"/>
    </row>
    <row r="279" spans="10:17" x14ac:dyDescent="0.3">
      <c r="J279" s="59"/>
      <c r="K279" s="59"/>
      <c r="M279" s="59"/>
      <c r="N279" s="59"/>
      <c r="O279" s="59"/>
      <c r="Q279" s="59"/>
    </row>
    <row r="280" spans="10:17" x14ac:dyDescent="0.3">
      <c r="J280" s="59"/>
      <c r="K280" s="59"/>
      <c r="M280" s="59"/>
      <c r="N280" s="59"/>
      <c r="O280" s="59"/>
      <c r="Q280" s="59"/>
    </row>
    <row r="281" spans="10:17" x14ac:dyDescent="0.3">
      <c r="J281" s="59"/>
      <c r="K281" s="59"/>
      <c r="M281" s="59"/>
      <c r="N281" s="59"/>
      <c r="O281" s="59"/>
      <c r="Q281" s="59"/>
    </row>
    <row r="282" spans="10:17" x14ac:dyDescent="0.3">
      <c r="J282" s="59"/>
      <c r="K282" s="59"/>
      <c r="M282" s="59"/>
      <c r="N282" s="59"/>
      <c r="O282" s="59"/>
      <c r="Q282" s="59"/>
    </row>
    <row r="283" spans="10:17" x14ac:dyDescent="0.3">
      <c r="J283" s="59"/>
      <c r="K283" s="59"/>
      <c r="M283" s="59"/>
      <c r="N283" s="59"/>
      <c r="O283" s="59"/>
      <c r="Q283" s="59"/>
    </row>
    <row r="284" spans="10:17" x14ac:dyDescent="0.3">
      <c r="J284" s="59"/>
      <c r="K284" s="59"/>
      <c r="M284" s="59"/>
      <c r="N284" s="59"/>
      <c r="O284" s="59"/>
      <c r="Q284" s="59"/>
    </row>
    <row r="285" spans="10:17" x14ac:dyDescent="0.3">
      <c r="J285" s="59"/>
      <c r="K285" s="59"/>
      <c r="M285" s="59"/>
      <c r="N285" s="59"/>
      <c r="O285" s="59"/>
      <c r="Q285" s="59"/>
    </row>
    <row r="286" spans="10:17" x14ac:dyDescent="0.3">
      <c r="J286" s="59"/>
      <c r="K286" s="59"/>
      <c r="M286" s="59"/>
      <c r="N286" s="59"/>
      <c r="O286" s="59"/>
      <c r="Q286" s="59"/>
    </row>
    <row r="287" spans="10:17" x14ac:dyDescent="0.3">
      <c r="J287" s="59"/>
      <c r="K287" s="59"/>
      <c r="M287" s="59"/>
      <c r="N287" s="59"/>
      <c r="O287" s="59"/>
      <c r="Q287" s="59"/>
    </row>
    <row r="288" spans="10:17" x14ac:dyDescent="0.3">
      <c r="J288" s="59"/>
      <c r="K288" s="59"/>
      <c r="M288" s="59"/>
      <c r="N288" s="59"/>
      <c r="O288" s="59"/>
      <c r="Q288" s="59"/>
    </row>
    <row r="289" spans="10:17" x14ac:dyDescent="0.3">
      <c r="J289" s="59"/>
      <c r="K289" s="59"/>
      <c r="M289" s="59"/>
      <c r="N289" s="59"/>
      <c r="O289" s="59"/>
      <c r="Q289" s="59"/>
    </row>
    <row r="290" spans="10:17" x14ac:dyDescent="0.3">
      <c r="J290" s="59"/>
      <c r="K290" s="59"/>
      <c r="M290" s="59"/>
      <c r="N290" s="59"/>
      <c r="O290" s="59"/>
      <c r="Q290" s="59"/>
    </row>
    <row r="291" spans="10:17" x14ac:dyDescent="0.3">
      <c r="J291" s="59"/>
      <c r="K291" s="59"/>
      <c r="M291" s="59"/>
      <c r="N291" s="59"/>
      <c r="O291" s="59"/>
      <c r="Q291" s="59"/>
    </row>
    <row r="292" spans="10:17" x14ac:dyDescent="0.3">
      <c r="J292" s="59"/>
      <c r="K292" s="59"/>
      <c r="M292" s="59"/>
      <c r="N292" s="59"/>
      <c r="O292" s="59"/>
      <c r="Q292" s="59"/>
    </row>
    <row r="293" spans="10:17" x14ac:dyDescent="0.3">
      <c r="J293" s="59"/>
      <c r="K293" s="59"/>
      <c r="M293" s="59"/>
      <c r="N293" s="59"/>
      <c r="O293" s="59"/>
      <c r="Q293" s="59"/>
    </row>
    <row r="294" spans="10:17" x14ac:dyDescent="0.3">
      <c r="J294" s="59"/>
      <c r="K294" s="59"/>
      <c r="M294" s="59"/>
      <c r="N294" s="59"/>
      <c r="O294" s="59"/>
      <c r="Q294" s="59"/>
    </row>
    <row r="295" spans="10:17" x14ac:dyDescent="0.3">
      <c r="J295" s="59"/>
      <c r="K295" s="59"/>
      <c r="M295" s="59"/>
      <c r="N295" s="59"/>
      <c r="O295" s="59"/>
      <c r="Q295" s="59"/>
    </row>
    <row r="296" spans="10:17" x14ac:dyDescent="0.3">
      <c r="J296" s="59"/>
      <c r="K296" s="59"/>
      <c r="M296" s="59"/>
      <c r="N296" s="59"/>
      <c r="O296" s="59"/>
      <c r="Q296" s="59"/>
    </row>
    <row r="297" spans="10:17" x14ac:dyDescent="0.3">
      <c r="J297" s="59"/>
      <c r="K297" s="59"/>
      <c r="M297" s="59"/>
      <c r="N297" s="59"/>
      <c r="O297" s="59"/>
      <c r="Q297" s="59"/>
    </row>
    <row r="298" spans="10:17" x14ac:dyDescent="0.3">
      <c r="J298" s="59"/>
      <c r="K298" s="59"/>
      <c r="M298" s="59"/>
      <c r="N298" s="59"/>
      <c r="O298" s="59"/>
      <c r="Q298" s="59"/>
    </row>
    <row r="299" spans="10:17" x14ac:dyDescent="0.3">
      <c r="J299" s="59"/>
      <c r="K299" s="59"/>
      <c r="M299" s="59"/>
      <c r="N299" s="59"/>
      <c r="O299" s="59"/>
      <c r="Q299" s="59"/>
    </row>
    <row r="300" spans="10:17" x14ac:dyDescent="0.3">
      <c r="J300" s="59"/>
      <c r="K300" s="59"/>
      <c r="M300" s="59"/>
      <c r="N300" s="59"/>
      <c r="O300" s="59"/>
      <c r="Q300" s="59"/>
    </row>
    <row r="301" spans="10:17" x14ac:dyDescent="0.3">
      <c r="J301" s="59"/>
      <c r="K301" s="59"/>
      <c r="M301" s="59"/>
      <c r="N301" s="59"/>
      <c r="O301" s="59"/>
      <c r="Q301" s="59"/>
    </row>
    <row r="302" spans="10:17" x14ac:dyDescent="0.3">
      <c r="J302" s="59"/>
      <c r="K302" s="59"/>
      <c r="M302" s="59"/>
      <c r="N302" s="59"/>
      <c r="O302" s="59"/>
      <c r="Q302" s="59"/>
    </row>
    <row r="303" spans="10:17" x14ac:dyDescent="0.3">
      <c r="J303" s="59"/>
      <c r="K303" s="59"/>
      <c r="M303" s="59"/>
      <c r="N303" s="59"/>
      <c r="O303" s="59"/>
      <c r="Q303" s="59"/>
    </row>
    <row r="304" spans="10:17" x14ac:dyDescent="0.3">
      <c r="J304" s="59"/>
      <c r="K304" s="59"/>
      <c r="M304" s="59"/>
      <c r="N304" s="59"/>
      <c r="O304" s="59"/>
      <c r="Q304" s="59"/>
    </row>
    <row r="305" spans="10:17" x14ac:dyDescent="0.3">
      <c r="J305" s="59"/>
      <c r="K305" s="59"/>
      <c r="M305" s="59"/>
      <c r="N305" s="59"/>
      <c r="O305" s="59"/>
      <c r="Q305" s="59"/>
    </row>
    <row r="306" spans="10:17" x14ac:dyDescent="0.3">
      <c r="J306" s="59"/>
      <c r="K306" s="59"/>
      <c r="M306" s="59"/>
      <c r="N306" s="59"/>
      <c r="O306" s="59"/>
      <c r="Q306" s="59"/>
    </row>
    <row r="307" spans="10:17" x14ac:dyDescent="0.3">
      <c r="J307" s="59"/>
      <c r="K307" s="59"/>
      <c r="M307" s="59"/>
      <c r="N307" s="59"/>
      <c r="O307" s="59"/>
      <c r="Q307" s="59"/>
    </row>
    <row r="308" spans="10:17" x14ac:dyDescent="0.3">
      <c r="J308" s="59"/>
      <c r="K308" s="59"/>
      <c r="M308" s="59"/>
      <c r="N308" s="59"/>
      <c r="O308" s="59"/>
      <c r="Q308" s="59"/>
    </row>
    <row r="309" spans="10:17" x14ac:dyDescent="0.3">
      <c r="J309" s="59"/>
      <c r="K309" s="59"/>
      <c r="M309" s="59"/>
      <c r="N309" s="59"/>
      <c r="O309" s="59"/>
      <c r="Q309" s="59"/>
    </row>
    <row r="310" spans="10:17" x14ac:dyDescent="0.3">
      <c r="J310" s="59"/>
      <c r="K310" s="59"/>
      <c r="M310" s="59"/>
      <c r="N310" s="59"/>
      <c r="O310" s="59"/>
      <c r="Q310" s="59"/>
    </row>
    <row r="311" spans="10:17" x14ac:dyDescent="0.3">
      <c r="J311" s="59"/>
      <c r="K311" s="59"/>
      <c r="M311" s="59"/>
      <c r="N311" s="59"/>
      <c r="O311" s="59"/>
      <c r="Q311" s="59"/>
    </row>
    <row r="312" spans="10:17" x14ac:dyDescent="0.3">
      <c r="J312" s="59"/>
      <c r="K312" s="59"/>
      <c r="M312" s="59"/>
      <c r="N312" s="59"/>
      <c r="O312" s="59"/>
      <c r="Q312" s="59"/>
    </row>
    <row r="313" spans="10:17" x14ac:dyDescent="0.3">
      <c r="J313" s="59"/>
      <c r="K313" s="59"/>
      <c r="M313" s="59"/>
      <c r="N313" s="59"/>
      <c r="O313" s="59"/>
      <c r="Q313" s="59"/>
    </row>
    <row r="314" spans="10:17" x14ac:dyDescent="0.3">
      <c r="J314" s="59"/>
      <c r="K314" s="59"/>
      <c r="M314" s="59"/>
      <c r="N314" s="59"/>
      <c r="O314" s="59"/>
      <c r="Q314" s="59"/>
    </row>
    <row r="315" spans="10:17" x14ac:dyDescent="0.3">
      <c r="J315" s="59"/>
      <c r="K315" s="59"/>
      <c r="M315" s="59"/>
      <c r="N315" s="59"/>
      <c r="O315" s="59"/>
      <c r="Q315" s="59"/>
    </row>
    <row r="316" spans="10:17" x14ac:dyDescent="0.3">
      <c r="J316" s="59"/>
      <c r="K316" s="59"/>
      <c r="M316" s="59"/>
      <c r="N316" s="59"/>
      <c r="O316" s="59"/>
      <c r="Q316" s="59"/>
    </row>
    <row r="317" spans="10:17" x14ac:dyDescent="0.3">
      <c r="J317" s="59"/>
      <c r="K317" s="59"/>
      <c r="M317" s="59"/>
      <c r="N317" s="59"/>
      <c r="O317" s="59"/>
      <c r="Q317" s="59"/>
    </row>
    <row r="318" spans="10:17" x14ac:dyDescent="0.3">
      <c r="J318" s="59"/>
      <c r="K318" s="59"/>
      <c r="M318" s="59"/>
      <c r="N318" s="59"/>
      <c r="O318" s="59"/>
      <c r="Q318" s="59"/>
    </row>
    <row r="319" spans="10:17" x14ac:dyDescent="0.3">
      <c r="J319" s="59"/>
      <c r="K319" s="59"/>
      <c r="M319" s="59"/>
      <c r="N319" s="59"/>
      <c r="O319" s="59"/>
      <c r="Q319" s="59"/>
    </row>
    <row r="320" spans="10:17" x14ac:dyDescent="0.3">
      <c r="J320" s="59"/>
      <c r="K320" s="59"/>
      <c r="M320" s="59"/>
      <c r="N320" s="59"/>
      <c r="O320" s="59"/>
      <c r="Q320" s="59"/>
    </row>
    <row r="321" spans="10:17" x14ac:dyDescent="0.3">
      <c r="J321" s="59"/>
      <c r="K321" s="59"/>
      <c r="M321" s="59"/>
      <c r="N321" s="59"/>
      <c r="O321" s="59"/>
      <c r="Q321" s="59"/>
    </row>
    <row r="322" spans="10:17" x14ac:dyDescent="0.3">
      <c r="J322" s="59"/>
      <c r="K322" s="59"/>
      <c r="M322" s="59"/>
      <c r="N322" s="59"/>
      <c r="O322" s="59"/>
      <c r="Q322" s="59"/>
    </row>
    <row r="323" spans="10:17" x14ac:dyDescent="0.3">
      <c r="J323" s="59"/>
      <c r="K323" s="59"/>
      <c r="M323" s="59"/>
      <c r="N323" s="59"/>
      <c r="O323" s="59"/>
      <c r="Q323" s="59"/>
    </row>
    <row r="324" spans="10:17" x14ac:dyDescent="0.3">
      <c r="J324" s="59"/>
      <c r="K324" s="59"/>
      <c r="M324" s="59"/>
      <c r="N324" s="59"/>
      <c r="O324" s="59"/>
      <c r="Q324" s="59"/>
    </row>
    <row r="325" spans="10:17" x14ac:dyDescent="0.3">
      <c r="J325" s="59"/>
      <c r="K325" s="59"/>
      <c r="M325" s="59"/>
      <c r="N325" s="59"/>
      <c r="O325" s="59"/>
      <c r="Q325" s="59"/>
    </row>
    <row r="326" spans="10:17" x14ac:dyDescent="0.3">
      <c r="J326" s="59"/>
      <c r="K326" s="59"/>
      <c r="M326" s="59"/>
      <c r="N326" s="59"/>
      <c r="O326" s="59"/>
      <c r="Q326" s="59"/>
    </row>
    <row r="327" spans="10:17" x14ac:dyDescent="0.3">
      <c r="J327" s="59"/>
      <c r="K327" s="59"/>
      <c r="M327" s="59"/>
      <c r="N327" s="59"/>
      <c r="O327" s="59"/>
      <c r="Q327" s="59"/>
    </row>
    <row r="328" spans="10:17" x14ac:dyDescent="0.3">
      <c r="J328" s="59"/>
      <c r="K328" s="59"/>
      <c r="M328" s="59"/>
      <c r="N328" s="59"/>
      <c r="O328" s="59"/>
      <c r="Q328" s="59"/>
    </row>
    <row r="329" spans="10:17" x14ac:dyDescent="0.3">
      <c r="J329" s="59"/>
      <c r="K329" s="59"/>
      <c r="M329" s="59"/>
      <c r="N329" s="59"/>
      <c r="O329" s="59"/>
      <c r="Q329" s="59"/>
    </row>
    <row r="330" spans="10:17" x14ac:dyDescent="0.3">
      <c r="J330" s="59"/>
      <c r="K330" s="59"/>
      <c r="M330" s="59"/>
      <c r="N330" s="59"/>
      <c r="O330" s="59"/>
      <c r="Q330" s="59"/>
    </row>
    <row r="331" spans="10:17" x14ac:dyDescent="0.3">
      <c r="J331" s="59"/>
      <c r="K331" s="59"/>
      <c r="M331" s="59"/>
      <c r="N331" s="59"/>
      <c r="O331" s="59"/>
      <c r="Q331" s="59"/>
    </row>
    <row r="332" spans="10:17" x14ac:dyDescent="0.3">
      <c r="J332" s="59"/>
      <c r="K332" s="59"/>
      <c r="M332" s="59"/>
      <c r="N332" s="59"/>
      <c r="O332" s="59"/>
      <c r="Q332" s="59"/>
    </row>
    <row r="333" spans="10:17" x14ac:dyDescent="0.3">
      <c r="J333" s="59"/>
      <c r="K333" s="59"/>
      <c r="M333" s="59"/>
      <c r="N333" s="59"/>
      <c r="O333" s="59"/>
      <c r="Q333" s="59"/>
    </row>
    <row r="334" spans="10:17" x14ac:dyDescent="0.3">
      <c r="J334" s="59"/>
      <c r="K334" s="59"/>
      <c r="M334" s="59"/>
      <c r="N334" s="59"/>
      <c r="O334" s="59"/>
      <c r="Q334" s="59"/>
    </row>
    <row r="335" spans="10:17" x14ac:dyDescent="0.3">
      <c r="J335" s="59"/>
      <c r="K335" s="59"/>
      <c r="M335" s="59"/>
      <c r="N335" s="59"/>
      <c r="O335" s="59"/>
      <c r="Q335" s="59"/>
    </row>
    <row r="336" spans="10:17" x14ac:dyDescent="0.3">
      <c r="J336" s="59"/>
      <c r="K336" s="59"/>
      <c r="M336" s="59"/>
      <c r="N336" s="59"/>
      <c r="O336" s="59"/>
      <c r="Q336" s="59"/>
    </row>
    <row r="337" spans="10:17" x14ac:dyDescent="0.3">
      <c r="J337" s="59"/>
      <c r="K337" s="59"/>
      <c r="M337" s="59"/>
      <c r="N337" s="59"/>
      <c r="O337" s="59"/>
      <c r="Q337" s="59"/>
    </row>
    <row r="338" spans="10:17" x14ac:dyDescent="0.3">
      <c r="J338" s="59"/>
      <c r="K338" s="59"/>
      <c r="M338" s="59"/>
      <c r="N338" s="59"/>
      <c r="O338" s="59"/>
      <c r="Q338" s="59"/>
    </row>
    <row r="339" spans="10:17" x14ac:dyDescent="0.3">
      <c r="J339" s="59"/>
      <c r="K339" s="59"/>
      <c r="M339" s="59"/>
      <c r="N339" s="59"/>
      <c r="O339" s="59"/>
      <c r="Q339" s="59"/>
    </row>
    <row r="340" spans="10:17" x14ac:dyDescent="0.3">
      <c r="J340" s="59"/>
      <c r="K340" s="59"/>
      <c r="M340" s="59"/>
      <c r="N340" s="59"/>
      <c r="O340" s="59"/>
      <c r="Q340" s="59"/>
    </row>
    <row r="341" spans="10:17" x14ac:dyDescent="0.3">
      <c r="J341" s="59"/>
      <c r="K341" s="59"/>
      <c r="M341" s="59"/>
      <c r="N341" s="59"/>
      <c r="O341" s="59"/>
      <c r="Q341" s="59"/>
    </row>
    <row r="342" spans="10:17" x14ac:dyDescent="0.3">
      <c r="J342" s="59"/>
      <c r="K342" s="59"/>
      <c r="M342" s="59"/>
      <c r="N342" s="59"/>
      <c r="O342" s="59"/>
      <c r="Q342" s="59"/>
    </row>
    <row r="343" spans="10:17" x14ac:dyDescent="0.3">
      <c r="J343" s="59"/>
      <c r="K343" s="59"/>
      <c r="M343" s="59"/>
      <c r="N343" s="59"/>
      <c r="O343" s="59"/>
      <c r="Q343" s="59"/>
    </row>
    <row r="344" spans="10:17" x14ac:dyDescent="0.3">
      <c r="J344" s="59"/>
      <c r="K344" s="59"/>
      <c r="M344" s="59"/>
      <c r="N344" s="59"/>
      <c r="O344" s="59"/>
      <c r="Q344" s="59"/>
    </row>
    <row r="345" spans="10:17" x14ac:dyDescent="0.3">
      <c r="J345" s="59"/>
      <c r="K345" s="59"/>
      <c r="M345" s="59"/>
      <c r="N345" s="59"/>
      <c r="O345" s="59"/>
      <c r="Q345" s="59"/>
    </row>
    <row r="346" spans="10:17" x14ac:dyDescent="0.3">
      <c r="J346" s="59"/>
      <c r="K346" s="59"/>
      <c r="M346" s="59"/>
      <c r="N346" s="59"/>
      <c r="O346" s="59"/>
      <c r="Q346" s="59"/>
    </row>
    <row r="347" spans="10:17" x14ac:dyDescent="0.3">
      <c r="J347" s="59"/>
      <c r="K347" s="59"/>
      <c r="M347" s="59"/>
      <c r="N347" s="59"/>
      <c r="O347" s="59"/>
      <c r="Q347" s="59"/>
    </row>
    <row r="348" spans="10:17" x14ac:dyDescent="0.3">
      <c r="J348" s="59"/>
      <c r="K348" s="59"/>
      <c r="M348" s="59"/>
      <c r="N348" s="59"/>
      <c r="O348" s="59"/>
      <c r="Q348" s="59"/>
    </row>
    <row r="349" spans="10:17" x14ac:dyDescent="0.3">
      <c r="J349" s="59"/>
      <c r="K349" s="59"/>
      <c r="M349" s="59"/>
      <c r="N349" s="59"/>
      <c r="O349" s="59"/>
      <c r="Q349" s="59"/>
    </row>
    <row r="350" spans="10:17" x14ac:dyDescent="0.3">
      <c r="J350" s="59"/>
      <c r="K350" s="59"/>
      <c r="M350" s="59"/>
      <c r="N350" s="59"/>
      <c r="O350" s="59"/>
      <c r="Q350" s="59"/>
    </row>
    <row r="351" spans="10:17" x14ac:dyDescent="0.3">
      <c r="J351" s="59"/>
      <c r="K351" s="59"/>
      <c r="M351" s="59"/>
      <c r="N351" s="59"/>
      <c r="O351" s="59"/>
      <c r="Q351" s="59"/>
    </row>
    <row r="352" spans="10:17" x14ac:dyDescent="0.3">
      <c r="J352" s="59"/>
      <c r="K352" s="59"/>
      <c r="M352" s="59"/>
      <c r="N352" s="59"/>
      <c r="O352" s="59"/>
      <c r="Q352" s="59"/>
    </row>
    <row r="353" spans="10:17" x14ac:dyDescent="0.3">
      <c r="J353" s="59"/>
      <c r="K353" s="59"/>
      <c r="M353" s="59"/>
      <c r="N353" s="59"/>
      <c r="O353" s="59"/>
      <c r="Q353" s="59"/>
    </row>
    <row r="354" spans="10:17" x14ac:dyDescent="0.3">
      <c r="J354" s="59"/>
      <c r="K354" s="59"/>
      <c r="M354" s="59"/>
      <c r="N354" s="59"/>
      <c r="O354" s="59"/>
      <c r="Q354" s="59"/>
    </row>
    <row r="355" spans="10:17" x14ac:dyDescent="0.3">
      <c r="J355" s="59"/>
      <c r="K355" s="59"/>
      <c r="M355" s="59"/>
      <c r="N355" s="59"/>
      <c r="O355" s="59"/>
      <c r="Q355" s="59"/>
    </row>
    <row r="356" spans="10:17" x14ac:dyDescent="0.3">
      <c r="J356" s="59"/>
      <c r="K356" s="59"/>
      <c r="M356" s="59"/>
      <c r="N356" s="59"/>
      <c r="O356" s="59"/>
      <c r="Q356" s="59"/>
    </row>
    <row r="357" spans="10:17" x14ac:dyDescent="0.3">
      <c r="J357" s="59"/>
      <c r="K357" s="59"/>
      <c r="M357" s="59"/>
      <c r="N357" s="59"/>
      <c r="O357" s="59"/>
      <c r="Q357" s="59"/>
    </row>
    <row r="358" spans="10:17" x14ac:dyDescent="0.3">
      <c r="J358" s="59"/>
      <c r="K358" s="59"/>
      <c r="M358" s="59"/>
      <c r="N358" s="59"/>
      <c r="O358" s="59"/>
      <c r="Q358" s="59"/>
    </row>
    <row r="359" spans="10:17" x14ac:dyDescent="0.3">
      <c r="J359" s="59"/>
      <c r="K359" s="59"/>
      <c r="M359" s="59"/>
      <c r="N359" s="59"/>
      <c r="O359" s="59"/>
      <c r="Q359" s="59"/>
    </row>
    <row r="360" spans="10:17" x14ac:dyDescent="0.3">
      <c r="J360" s="59"/>
      <c r="K360" s="59"/>
      <c r="M360" s="59"/>
      <c r="N360" s="59"/>
      <c r="O360" s="59"/>
      <c r="Q360" s="59"/>
    </row>
    <row r="361" spans="10:17" x14ac:dyDescent="0.3">
      <c r="J361" s="59"/>
      <c r="K361" s="59"/>
      <c r="M361" s="59"/>
      <c r="N361" s="59"/>
      <c r="O361" s="59"/>
      <c r="Q361" s="59"/>
    </row>
    <row r="362" spans="10:17" x14ac:dyDescent="0.3">
      <c r="J362" s="59"/>
      <c r="K362" s="59"/>
      <c r="M362" s="59"/>
      <c r="N362" s="59"/>
      <c r="O362" s="59"/>
      <c r="Q362" s="59"/>
    </row>
    <row r="363" spans="10:17" x14ac:dyDescent="0.3">
      <c r="J363" s="59"/>
      <c r="K363" s="59"/>
      <c r="M363" s="59"/>
      <c r="N363" s="59"/>
      <c r="O363" s="59"/>
      <c r="Q363" s="59"/>
    </row>
    <row r="364" spans="10:17" x14ac:dyDescent="0.3">
      <c r="J364" s="59"/>
      <c r="K364" s="59"/>
      <c r="M364" s="59"/>
      <c r="N364" s="59"/>
      <c r="O364" s="59"/>
      <c r="Q364" s="59"/>
    </row>
    <row r="365" spans="10:17" x14ac:dyDescent="0.3">
      <c r="J365" s="59"/>
      <c r="K365" s="59"/>
      <c r="M365" s="59"/>
      <c r="N365" s="59"/>
      <c r="O365" s="59"/>
      <c r="Q365" s="59"/>
    </row>
    <row r="366" spans="10:17" x14ac:dyDescent="0.3">
      <c r="J366" s="59"/>
      <c r="K366" s="59"/>
      <c r="M366" s="59"/>
      <c r="N366" s="59"/>
      <c r="O366" s="59"/>
      <c r="Q366" s="59"/>
    </row>
    <row r="367" spans="10:17" x14ac:dyDescent="0.3">
      <c r="J367" s="59"/>
      <c r="K367" s="59"/>
      <c r="M367" s="59"/>
      <c r="N367" s="59"/>
      <c r="O367" s="59"/>
      <c r="Q367" s="59"/>
    </row>
    <row r="368" spans="10:17" x14ac:dyDescent="0.3">
      <c r="J368" s="59"/>
      <c r="K368" s="59"/>
      <c r="M368" s="59"/>
      <c r="N368" s="59"/>
      <c r="O368" s="59"/>
      <c r="Q368" s="59"/>
    </row>
    <row r="369" spans="10:17" x14ac:dyDescent="0.3">
      <c r="J369" s="59"/>
      <c r="K369" s="59"/>
      <c r="M369" s="59"/>
      <c r="N369" s="59"/>
      <c r="O369" s="59"/>
      <c r="Q369" s="59"/>
    </row>
    <row r="370" spans="10:17" x14ac:dyDescent="0.3">
      <c r="J370" s="59"/>
      <c r="K370" s="59"/>
      <c r="M370" s="59"/>
      <c r="N370" s="59"/>
      <c r="O370" s="59"/>
      <c r="Q370" s="59"/>
    </row>
    <row r="371" spans="10:17" x14ac:dyDescent="0.3">
      <c r="J371" s="59"/>
      <c r="K371" s="59"/>
      <c r="M371" s="59"/>
      <c r="N371" s="59"/>
      <c r="O371" s="59"/>
      <c r="Q371" s="59"/>
    </row>
    <row r="372" spans="10:17" x14ac:dyDescent="0.3">
      <c r="J372" s="59"/>
      <c r="K372" s="59"/>
      <c r="M372" s="59"/>
      <c r="N372" s="59"/>
      <c r="O372" s="59"/>
      <c r="Q372" s="59"/>
    </row>
    <row r="373" spans="10:17" x14ac:dyDescent="0.3">
      <c r="J373" s="59"/>
      <c r="K373" s="59"/>
      <c r="M373" s="59"/>
      <c r="N373" s="59"/>
      <c r="O373" s="59"/>
      <c r="Q373" s="59"/>
    </row>
    <row r="374" spans="10:17" x14ac:dyDescent="0.3">
      <c r="J374" s="59"/>
      <c r="K374" s="59"/>
      <c r="M374" s="59"/>
      <c r="N374" s="59"/>
      <c r="O374" s="59"/>
      <c r="Q374" s="59"/>
    </row>
    <row r="375" spans="10:17" x14ac:dyDescent="0.3">
      <c r="J375" s="59"/>
      <c r="K375" s="59"/>
      <c r="M375" s="59"/>
      <c r="N375" s="59"/>
      <c r="O375" s="59"/>
      <c r="Q375" s="59"/>
    </row>
    <row r="376" spans="10:17" x14ac:dyDescent="0.3">
      <c r="J376" s="59"/>
      <c r="K376" s="59"/>
      <c r="M376" s="59"/>
      <c r="N376" s="59"/>
      <c r="O376" s="59"/>
      <c r="Q376" s="59"/>
    </row>
    <row r="377" spans="10:17" x14ac:dyDescent="0.3">
      <c r="J377" s="59"/>
      <c r="K377" s="59"/>
      <c r="M377" s="59"/>
      <c r="N377" s="59"/>
      <c r="O377" s="59"/>
      <c r="Q377" s="59"/>
    </row>
    <row r="378" spans="10:17" x14ac:dyDescent="0.3">
      <c r="J378" s="59"/>
      <c r="K378" s="59"/>
      <c r="M378" s="59"/>
      <c r="N378" s="59"/>
      <c r="O378" s="59"/>
      <c r="Q378" s="59"/>
    </row>
    <row r="379" spans="10:17" x14ac:dyDescent="0.3">
      <c r="J379" s="59"/>
      <c r="K379" s="59"/>
      <c r="M379" s="59"/>
      <c r="N379" s="59"/>
      <c r="O379" s="59"/>
      <c r="Q379" s="59"/>
    </row>
    <row r="380" spans="10:17" x14ac:dyDescent="0.3">
      <c r="J380" s="59"/>
      <c r="K380" s="59"/>
      <c r="M380" s="59"/>
      <c r="N380" s="59"/>
      <c r="O380" s="59"/>
      <c r="Q380" s="59"/>
    </row>
    <row r="381" spans="10:17" x14ac:dyDescent="0.3">
      <c r="J381" s="59"/>
      <c r="K381" s="59"/>
      <c r="M381" s="59"/>
      <c r="N381" s="59"/>
      <c r="O381" s="59"/>
      <c r="Q381" s="59"/>
    </row>
    <row r="382" spans="10:17" x14ac:dyDescent="0.3">
      <c r="J382" s="59"/>
      <c r="K382" s="59"/>
      <c r="M382" s="59"/>
      <c r="N382" s="59"/>
      <c r="O382" s="59"/>
      <c r="Q382" s="59"/>
    </row>
    <row r="383" spans="10:17" x14ac:dyDescent="0.3">
      <c r="J383" s="59"/>
      <c r="K383" s="59"/>
      <c r="M383" s="59"/>
      <c r="N383" s="59"/>
      <c r="O383" s="59"/>
      <c r="Q383" s="59"/>
    </row>
    <row r="384" spans="10:17" x14ac:dyDescent="0.3">
      <c r="J384" s="59"/>
      <c r="K384" s="59"/>
      <c r="M384" s="59"/>
      <c r="N384" s="59"/>
      <c r="O384" s="59"/>
      <c r="Q384" s="59"/>
    </row>
    <row r="385" spans="10:17" x14ac:dyDescent="0.3">
      <c r="J385" s="59"/>
      <c r="K385" s="59"/>
      <c r="M385" s="59"/>
      <c r="N385" s="59"/>
      <c r="O385" s="59"/>
      <c r="Q385" s="59"/>
    </row>
    <row r="386" spans="10:17" x14ac:dyDescent="0.3">
      <c r="J386" s="59"/>
      <c r="K386" s="59"/>
      <c r="M386" s="59"/>
      <c r="N386" s="59"/>
      <c r="O386" s="59"/>
      <c r="Q386" s="59"/>
    </row>
    <row r="387" spans="10:17" x14ac:dyDescent="0.3">
      <c r="J387" s="59"/>
      <c r="K387" s="59"/>
      <c r="M387" s="59"/>
      <c r="N387" s="59"/>
      <c r="O387" s="59"/>
      <c r="Q387" s="59"/>
    </row>
    <row r="388" spans="10:17" x14ac:dyDescent="0.3">
      <c r="J388" s="59"/>
      <c r="K388" s="59"/>
      <c r="M388" s="59"/>
      <c r="N388" s="59"/>
      <c r="O388" s="59"/>
      <c r="Q388" s="59"/>
    </row>
    <row r="389" spans="10:17" x14ac:dyDescent="0.3">
      <c r="J389" s="59"/>
      <c r="K389" s="59"/>
      <c r="M389" s="59"/>
      <c r="N389" s="59"/>
      <c r="O389" s="59"/>
      <c r="Q389" s="59"/>
    </row>
    <row r="390" spans="10:17" x14ac:dyDescent="0.3">
      <c r="J390" s="59"/>
      <c r="K390" s="59"/>
      <c r="M390" s="59"/>
      <c r="N390" s="59"/>
      <c r="O390" s="59"/>
      <c r="Q390" s="59"/>
    </row>
    <row r="391" spans="10:17" x14ac:dyDescent="0.3">
      <c r="J391" s="59"/>
      <c r="K391" s="59"/>
      <c r="M391" s="59"/>
      <c r="N391" s="59"/>
      <c r="O391" s="59"/>
      <c r="Q391" s="59"/>
    </row>
    <row r="392" spans="10:17" x14ac:dyDescent="0.3">
      <c r="J392" s="59"/>
      <c r="K392" s="59"/>
      <c r="M392" s="59"/>
      <c r="N392" s="59"/>
      <c r="O392" s="59"/>
      <c r="Q392" s="59"/>
    </row>
    <row r="393" spans="10:17" x14ac:dyDescent="0.3">
      <c r="J393" s="59"/>
      <c r="K393" s="59"/>
      <c r="M393" s="59"/>
      <c r="N393" s="59"/>
      <c r="O393" s="59"/>
      <c r="Q393" s="59"/>
    </row>
    <row r="394" spans="10:17" x14ac:dyDescent="0.3">
      <c r="J394" s="59"/>
      <c r="K394" s="59"/>
      <c r="M394" s="59"/>
      <c r="N394" s="59"/>
      <c r="O394" s="59"/>
      <c r="Q394" s="59"/>
    </row>
    <row r="395" spans="10:17" x14ac:dyDescent="0.3">
      <c r="J395" s="59"/>
      <c r="K395" s="59"/>
      <c r="M395" s="59"/>
      <c r="N395" s="59"/>
      <c r="O395" s="59"/>
      <c r="Q395" s="59"/>
    </row>
    <row r="396" spans="10:17" x14ac:dyDescent="0.3">
      <c r="J396" s="59"/>
      <c r="K396" s="59"/>
      <c r="M396" s="59"/>
      <c r="N396" s="59"/>
      <c r="O396" s="59"/>
      <c r="Q396" s="59"/>
    </row>
    <row r="397" spans="10:17" x14ac:dyDescent="0.3">
      <c r="J397" s="59"/>
      <c r="K397" s="59"/>
      <c r="M397" s="59"/>
      <c r="N397" s="59"/>
      <c r="O397" s="59"/>
      <c r="Q397" s="59"/>
    </row>
    <row r="398" spans="10:17" x14ac:dyDescent="0.3">
      <c r="J398" s="59"/>
      <c r="K398" s="59"/>
      <c r="M398" s="59"/>
      <c r="N398" s="59"/>
      <c r="O398" s="59"/>
      <c r="Q398" s="59"/>
    </row>
    <row r="399" spans="10:17" x14ac:dyDescent="0.3">
      <c r="J399" s="59"/>
      <c r="K399" s="59"/>
      <c r="M399" s="59"/>
      <c r="N399" s="59"/>
      <c r="O399" s="59"/>
      <c r="Q399" s="59"/>
    </row>
    <row r="400" spans="10:17" x14ac:dyDescent="0.3">
      <c r="J400" s="59"/>
      <c r="K400" s="59"/>
      <c r="M400" s="59"/>
      <c r="N400" s="59"/>
      <c r="O400" s="59"/>
      <c r="Q400" s="59"/>
    </row>
    <row r="401" spans="10:17" x14ac:dyDescent="0.3">
      <c r="J401" s="59"/>
      <c r="K401" s="59"/>
      <c r="M401" s="59"/>
      <c r="N401" s="59"/>
      <c r="O401" s="59"/>
      <c r="Q401" s="59"/>
    </row>
    <row r="402" spans="10:17" x14ac:dyDescent="0.3">
      <c r="J402" s="59"/>
      <c r="K402" s="59"/>
      <c r="M402" s="59"/>
      <c r="N402" s="59"/>
      <c r="O402" s="59"/>
      <c r="Q402" s="59"/>
    </row>
    <row r="403" spans="10:17" x14ac:dyDescent="0.3">
      <c r="J403" s="59"/>
      <c r="K403" s="59"/>
      <c r="M403" s="59"/>
      <c r="N403" s="59"/>
      <c r="O403" s="59"/>
      <c r="Q403" s="59"/>
    </row>
    <row r="404" spans="10:17" x14ac:dyDescent="0.3">
      <c r="J404" s="59"/>
      <c r="K404" s="59"/>
      <c r="M404" s="59"/>
      <c r="N404" s="59"/>
      <c r="O404" s="59"/>
      <c r="Q404" s="59"/>
    </row>
    <row r="405" spans="10:17" x14ac:dyDescent="0.3">
      <c r="J405" s="59"/>
      <c r="K405" s="59"/>
      <c r="M405" s="59"/>
      <c r="N405" s="59"/>
      <c r="O405" s="59"/>
      <c r="Q405" s="59"/>
    </row>
    <row r="406" spans="10:17" x14ac:dyDescent="0.3">
      <c r="J406" s="59"/>
      <c r="K406" s="59"/>
      <c r="M406" s="59"/>
      <c r="N406" s="59"/>
      <c r="O406" s="59"/>
      <c r="Q406" s="59"/>
    </row>
    <row r="407" spans="10:17" x14ac:dyDescent="0.3">
      <c r="J407" s="59"/>
      <c r="K407" s="59"/>
      <c r="M407" s="59"/>
      <c r="N407" s="59"/>
      <c r="O407" s="59"/>
      <c r="Q407" s="59"/>
    </row>
    <row r="408" spans="10:17" x14ac:dyDescent="0.3">
      <c r="J408" s="59"/>
      <c r="K408" s="59"/>
      <c r="M408" s="59"/>
      <c r="N408" s="59"/>
      <c r="O408" s="59"/>
      <c r="Q408" s="59"/>
    </row>
    <row r="409" spans="10:17" x14ac:dyDescent="0.3">
      <c r="J409" s="59"/>
      <c r="K409" s="59"/>
      <c r="M409" s="59"/>
      <c r="N409" s="59"/>
      <c r="O409" s="59"/>
      <c r="Q409" s="59"/>
    </row>
    <row r="410" spans="10:17" x14ac:dyDescent="0.3">
      <c r="J410" s="59"/>
      <c r="K410" s="59"/>
      <c r="M410" s="59"/>
      <c r="N410" s="59"/>
      <c r="O410" s="59"/>
      <c r="Q410" s="59"/>
    </row>
    <row r="411" spans="10:17" x14ac:dyDescent="0.3">
      <c r="J411" s="59"/>
      <c r="K411" s="59"/>
      <c r="M411" s="59"/>
      <c r="N411" s="59"/>
      <c r="O411" s="59"/>
      <c r="Q411" s="59"/>
    </row>
    <row r="412" spans="10:17" x14ac:dyDescent="0.3">
      <c r="J412" s="59"/>
      <c r="K412" s="59"/>
      <c r="M412" s="59"/>
      <c r="N412" s="59"/>
      <c r="O412" s="59"/>
      <c r="Q412" s="59"/>
    </row>
    <row r="413" spans="10:17" x14ac:dyDescent="0.3">
      <c r="J413" s="59"/>
      <c r="K413" s="59"/>
      <c r="M413" s="59"/>
      <c r="N413" s="59"/>
      <c r="O413" s="59"/>
      <c r="Q413" s="59"/>
    </row>
    <row r="414" spans="10:17" x14ac:dyDescent="0.3">
      <c r="J414" s="59"/>
      <c r="K414" s="59"/>
      <c r="M414" s="59"/>
      <c r="N414" s="59"/>
      <c r="O414" s="59"/>
      <c r="Q414" s="59"/>
    </row>
    <row r="415" spans="10:17" x14ac:dyDescent="0.3">
      <c r="J415" s="59"/>
      <c r="K415" s="59"/>
      <c r="M415" s="59"/>
      <c r="N415" s="59"/>
      <c r="O415" s="59"/>
      <c r="Q415" s="59"/>
    </row>
    <row r="416" spans="10:17" x14ac:dyDescent="0.3">
      <c r="J416" s="59"/>
      <c r="K416" s="59"/>
      <c r="M416" s="59"/>
      <c r="N416" s="59"/>
      <c r="O416" s="59"/>
      <c r="Q416" s="59"/>
    </row>
    <row r="417" spans="10:17" x14ac:dyDescent="0.3">
      <c r="J417" s="59"/>
      <c r="K417" s="59"/>
      <c r="M417" s="59"/>
      <c r="N417" s="59"/>
      <c r="O417" s="59"/>
      <c r="Q417" s="59"/>
    </row>
    <row r="418" spans="10:17" x14ac:dyDescent="0.3">
      <c r="J418" s="59"/>
      <c r="K418" s="59"/>
      <c r="M418" s="59"/>
      <c r="N418" s="59"/>
      <c r="O418" s="59"/>
      <c r="Q418" s="59"/>
    </row>
    <row r="419" spans="10:17" x14ac:dyDescent="0.3">
      <c r="J419" s="59"/>
      <c r="K419" s="59"/>
      <c r="M419" s="59"/>
      <c r="N419" s="59"/>
      <c r="O419" s="59"/>
      <c r="Q419" s="59"/>
    </row>
    <row r="420" spans="10:17" x14ac:dyDescent="0.3">
      <c r="J420" s="59"/>
      <c r="K420" s="59"/>
      <c r="M420" s="59"/>
      <c r="N420" s="59"/>
      <c r="O420" s="59"/>
      <c r="Q420" s="59"/>
    </row>
    <row r="421" spans="10:17" x14ac:dyDescent="0.3">
      <c r="J421" s="59"/>
      <c r="K421" s="59"/>
      <c r="M421" s="59"/>
      <c r="N421" s="59"/>
      <c r="O421" s="59"/>
      <c r="Q421" s="59"/>
    </row>
    <row r="422" spans="10:17" x14ac:dyDescent="0.3">
      <c r="J422" s="59"/>
      <c r="K422" s="59"/>
      <c r="M422" s="59"/>
      <c r="N422" s="59"/>
      <c r="O422" s="59"/>
      <c r="Q422" s="59"/>
    </row>
    <row r="423" spans="10:17" x14ac:dyDescent="0.3">
      <c r="J423" s="59"/>
      <c r="K423" s="59"/>
      <c r="M423" s="59"/>
      <c r="N423" s="59"/>
      <c r="O423" s="59"/>
      <c r="Q423" s="59"/>
    </row>
    <row r="424" spans="10:17" x14ac:dyDescent="0.3">
      <c r="J424" s="59"/>
      <c r="K424" s="59"/>
      <c r="M424" s="59"/>
      <c r="N424" s="59"/>
      <c r="O424" s="59"/>
      <c r="Q424" s="59"/>
    </row>
    <row r="425" spans="10:17" x14ac:dyDescent="0.3">
      <c r="J425" s="59"/>
      <c r="K425" s="59"/>
      <c r="M425" s="59"/>
      <c r="N425" s="59"/>
      <c r="O425" s="59"/>
      <c r="Q425" s="59"/>
    </row>
    <row r="426" spans="10:17" x14ac:dyDescent="0.3">
      <c r="J426" s="59"/>
      <c r="K426" s="59"/>
      <c r="M426" s="59"/>
      <c r="N426" s="59"/>
      <c r="O426" s="59"/>
      <c r="Q426" s="59"/>
    </row>
    <row r="427" spans="10:17" x14ac:dyDescent="0.3">
      <c r="J427" s="59"/>
      <c r="K427" s="59"/>
      <c r="M427" s="59"/>
      <c r="N427" s="59"/>
      <c r="O427" s="59"/>
      <c r="Q427" s="59"/>
    </row>
    <row r="428" spans="10:17" x14ac:dyDescent="0.3">
      <c r="J428" s="59"/>
      <c r="K428" s="59"/>
      <c r="M428" s="59"/>
      <c r="N428" s="59"/>
      <c r="O428" s="59"/>
      <c r="Q428" s="59"/>
    </row>
    <row r="429" spans="10:17" x14ac:dyDescent="0.3">
      <c r="J429" s="59"/>
      <c r="K429" s="59"/>
      <c r="M429" s="59"/>
      <c r="N429" s="59"/>
      <c r="O429" s="59"/>
      <c r="Q429" s="59"/>
    </row>
    <row r="430" spans="10:17" x14ac:dyDescent="0.3">
      <c r="J430" s="59"/>
      <c r="K430" s="59"/>
      <c r="M430" s="59"/>
      <c r="N430" s="59"/>
      <c r="O430" s="59"/>
      <c r="Q430" s="59"/>
    </row>
    <row r="431" spans="10:17" x14ac:dyDescent="0.3">
      <c r="J431" s="59"/>
      <c r="K431" s="59"/>
      <c r="M431" s="59"/>
      <c r="N431" s="59"/>
      <c r="O431" s="59"/>
      <c r="Q431" s="59"/>
    </row>
    <row r="432" spans="10:17" x14ac:dyDescent="0.3">
      <c r="J432" s="59"/>
      <c r="K432" s="59"/>
      <c r="M432" s="59"/>
      <c r="N432" s="59"/>
      <c r="O432" s="59"/>
      <c r="Q432" s="59"/>
    </row>
    <row r="433" spans="10:17" x14ac:dyDescent="0.3">
      <c r="J433" s="59"/>
      <c r="K433" s="59"/>
      <c r="M433" s="59"/>
      <c r="N433" s="59"/>
      <c r="O433" s="59"/>
      <c r="Q433" s="59"/>
    </row>
    <row r="434" spans="10:17" x14ac:dyDescent="0.3">
      <c r="J434" s="59"/>
      <c r="K434" s="59"/>
      <c r="M434" s="59"/>
      <c r="N434" s="59"/>
      <c r="O434" s="59"/>
      <c r="Q434" s="59"/>
    </row>
    <row r="435" spans="10:17" x14ac:dyDescent="0.3">
      <c r="J435" s="59"/>
      <c r="K435" s="59"/>
      <c r="M435" s="59"/>
      <c r="N435" s="59"/>
      <c r="O435" s="59"/>
      <c r="Q435" s="59"/>
    </row>
    <row r="436" spans="10:17" x14ac:dyDescent="0.3">
      <c r="J436" s="59"/>
      <c r="K436" s="59"/>
      <c r="M436" s="59"/>
      <c r="N436" s="59"/>
      <c r="O436" s="59"/>
      <c r="Q436" s="59"/>
    </row>
    <row r="437" spans="10:17" x14ac:dyDescent="0.3">
      <c r="J437" s="59"/>
      <c r="K437" s="59"/>
      <c r="M437" s="59"/>
      <c r="N437" s="59"/>
      <c r="O437" s="59"/>
      <c r="Q437" s="59"/>
    </row>
    <row r="438" spans="10:17" x14ac:dyDescent="0.3">
      <c r="J438" s="59"/>
      <c r="K438" s="59"/>
      <c r="M438" s="59"/>
      <c r="N438" s="59"/>
      <c r="O438" s="59"/>
      <c r="Q438" s="59"/>
    </row>
    <row r="439" spans="10:17" x14ac:dyDescent="0.3">
      <c r="J439" s="59"/>
      <c r="K439" s="59"/>
      <c r="M439" s="59"/>
      <c r="N439" s="59"/>
      <c r="O439" s="59"/>
      <c r="Q439" s="59"/>
    </row>
    <row r="440" spans="10:17" x14ac:dyDescent="0.3">
      <c r="J440" s="59"/>
      <c r="K440" s="59"/>
      <c r="M440" s="59"/>
      <c r="N440" s="59"/>
      <c r="O440" s="59"/>
      <c r="Q440" s="59"/>
    </row>
    <row r="441" spans="10:17" x14ac:dyDescent="0.3">
      <c r="J441" s="59"/>
      <c r="K441" s="59"/>
      <c r="M441" s="59"/>
      <c r="N441" s="59"/>
      <c r="O441" s="59"/>
      <c r="Q441" s="59"/>
    </row>
    <row r="442" spans="10:17" x14ac:dyDescent="0.3">
      <c r="J442" s="59"/>
      <c r="K442" s="59"/>
      <c r="M442" s="59"/>
      <c r="N442" s="59"/>
      <c r="O442" s="59"/>
      <c r="Q442" s="59"/>
    </row>
    <row r="443" spans="10:17" x14ac:dyDescent="0.3">
      <c r="J443" s="59"/>
      <c r="K443" s="59"/>
      <c r="M443" s="59"/>
      <c r="N443" s="59"/>
      <c r="O443" s="59"/>
      <c r="Q443" s="59"/>
    </row>
    <row r="444" spans="10:17" x14ac:dyDescent="0.3">
      <c r="J444" s="59"/>
      <c r="K444" s="59"/>
      <c r="M444" s="59"/>
      <c r="N444" s="59"/>
      <c r="O444" s="59"/>
      <c r="Q444" s="59"/>
    </row>
    <row r="445" spans="10:17" x14ac:dyDescent="0.3">
      <c r="J445" s="59"/>
      <c r="K445" s="59"/>
      <c r="M445" s="59"/>
      <c r="N445" s="59"/>
      <c r="O445" s="59"/>
      <c r="Q445" s="59"/>
    </row>
    <row r="446" spans="10:17" x14ac:dyDescent="0.3">
      <c r="J446" s="59"/>
      <c r="K446" s="59"/>
      <c r="M446" s="59"/>
      <c r="N446" s="59"/>
      <c r="O446" s="59"/>
      <c r="Q446" s="59"/>
    </row>
    <row r="447" spans="10:17" x14ac:dyDescent="0.3">
      <c r="J447" s="59"/>
      <c r="K447" s="59"/>
      <c r="M447" s="59"/>
      <c r="N447" s="59"/>
      <c r="O447" s="59"/>
      <c r="Q447" s="59"/>
    </row>
    <row r="448" spans="10:17" x14ac:dyDescent="0.3">
      <c r="J448" s="59"/>
      <c r="K448" s="59"/>
      <c r="M448" s="59"/>
      <c r="N448" s="59"/>
      <c r="O448" s="59"/>
      <c r="Q448" s="59"/>
    </row>
    <row r="449" spans="10:17" x14ac:dyDescent="0.3">
      <c r="J449" s="59"/>
      <c r="K449" s="59"/>
      <c r="M449" s="59"/>
      <c r="N449" s="59"/>
      <c r="O449" s="59"/>
      <c r="Q449" s="59"/>
    </row>
    <row r="450" spans="10:17" x14ac:dyDescent="0.3">
      <c r="J450" s="59"/>
      <c r="K450" s="59"/>
      <c r="M450" s="59"/>
      <c r="N450" s="59"/>
      <c r="O450" s="59"/>
      <c r="Q450" s="59"/>
    </row>
    <row r="451" spans="10:17" x14ac:dyDescent="0.3">
      <c r="J451" s="59"/>
      <c r="K451" s="59"/>
      <c r="M451" s="59"/>
      <c r="N451" s="59"/>
      <c r="O451" s="59"/>
      <c r="Q451" s="59"/>
    </row>
    <row r="452" spans="10:17" x14ac:dyDescent="0.3">
      <c r="J452" s="59"/>
      <c r="K452" s="59"/>
      <c r="M452" s="59"/>
      <c r="N452" s="59"/>
      <c r="O452" s="59"/>
      <c r="Q452" s="59"/>
    </row>
    <row r="453" spans="10:17" x14ac:dyDescent="0.3">
      <c r="J453" s="59"/>
      <c r="K453" s="59"/>
      <c r="M453" s="59"/>
      <c r="N453" s="59"/>
      <c r="O453" s="59"/>
      <c r="Q453" s="59"/>
    </row>
    <row r="454" spans="10:17" x14ac:dyDescent="0.3">
      <c r="J454" s="59"/>
      <c r="K454" s="59"/>
      <c r="M454" s="59"/>
      <c r="N454" s="59"/>
      <c r="O454" s="59"/>
      <c r="Q454" s="59"/>
    </row>
    <row r="455" spans="10:17" x14ac:dyDescent="0.3">
      <c r="J455" s="59"/>
      <c r="K455" s="59"/>
      <c r="M455" s="59"/>
      <c r="N455" s="59"/>
      <c r="O455" s="59"/>
      <c r="Q455" s="59"/>
    </row>
    <row r="456" spans="10:17" x14ac:dyDescent="0.3">
      <c r="J456" s="59"/>
      <c r="K456" s="59"/>
      <c r="M456" s="59"/>
      <c r="N456" s="59"/>
      <c r="O456" s="59"/>
      <c r="Q456" s="59"/>
    </row>
    <row r="457" spans="10:17" x14ac:dyDescent="0.3">
      <c r="J457" s="59"/>
      <c r="K457" s="59"/>
      <c r="M457" s="59"/>
      <c r="N457" s="59"/>
      <c r="O457" s="59"/>
      <c r="Q457" s="59"/>
    </row>
    <row r="458" spans="10:17" x14ac:dyDescent="0.3">
      <c r="J458" s="59"/>
      <c r="K458" s="59"/>
      <c r="M458" s="59"/>
      <c r="N458" s="59"/>
      <c r="O458" s="59"/>
      <c r="Q458" s="59"/>
    </row>
    <row r="459" spans="10:17" x14ac:dyDescent="0.3">
      <c r="J459" s="59"/>
      <c r="K459" s="59"/>
      <c r="M459" s="59"/>
      <c r="N459" s="59"/>
      <c r="O459" s="59"/>
      <c r="Q459" s="59"/>
    </row>
    <row r="460" spans="10:17" x14ac:dyDescent="0.3">
      <c r="J460" s="59"/>
      <c r="K460" s="59"/>
      <c r="M460" s="59"/>
      <c r="N460" s="59"/>
      <c r="O460" s="59"/>
      <c r="Q460" s="59"/>
    </row>
    <row r="461" spans="10:17" x14ac:dyDescent="0.3">
      <c r="J461" s="59"/>
      <c r="K461" s="59"/>
      <c r="M461" s="59"/>
      <c r="N461" s="59"/>
      <c r="O461" s="59"/>
      <c r="Q461" s="59"/>
    </row>
    <row r="462" spans="10:17" x14ac:dyDescent="0.3">
      <c r="J462" s="59"/>
      <c r="K462" s="59"/>
      <c r="M462" s="59"/>
      <c r="N462" s="59"/>
      <c r="O462" s="59"/>
      <c r="Q462" s="59"/>
    </row>
    <row r="463" spans="10:17" x14ac:dyDescent="0.3">
      <c r="J463" s="59"/>
      <c r="K463" s="59"/>
      <c r="M463" s="59"/>
      <c r="N463" s="59"/>
      <c r="O463" s="59"/>
      <c r="Q463" s="59"/>
    </row>
    <row r="464" spans="10:17" x14ac:dyDescent="0.3">
      <c r="J464" s="59"/>
      <c r="K464" s="59"/>
      <c r="M464" s="59"/>
      <c r="N464" s="59"/>
      <c r="O464" s="59"/>
      <c r="Q464" s="59"/>
    </row>
    <row r="465" spans="10:17" x14ac:dyDescent="0.3">
      <c r="J465" s="59"/>
      <c r="K465" s="59"/>
      <c r="M465" s="59"/>
      <c r="N465" s="59"/>
      <c r="O465" s="59"/>
      <c r="Q465" s="59"/>
    </row>
    <row r="466" spans="10:17" x14ac:dyDescent="0.3">
      <c r="J466" s="59"/>
      <c r="K466" s="59"/>
      <c r="M466" s="59"/>
      <c r="N466" s="59"/>
      <c r="O466" s="59"/>
      <c r="Q466" s="59"/>
    </row>
    <row r="467" spans="10:17" x14ac:dyDescent="0.3">
      <c r="J467" s="59"/>
      <c r="K467" s="59"/>
      <c r="M467" s="59"/>
      <c r="N467" s="59"/>
      <c r="O467" s="59"/>
      <c r="Q467" s="59"/>
    </row>
    <row r="468" spans="10:17" x14ac:dyDescent="0.3">
      <c r="J468" s="59"/>
      <c r="K468" s="59"/>
      <c r="M468" s="59"/>
      <c r="N468" s="59"/>
      <c r="O468" s="59"/>
      <c r="Q468" s="59"/>
    </row>
    <row r="469" spans="10:17" x14ac:dyDescent="0.3">
      <c r="J469" s="59"/>
      <c r="K469" s="59"/>
      <c r="M469" s="59"/>
      <c r="N469" s="59"/>
      <c r="O469" s="59"/>
      <c r="Q469" s="59"/>
    </row>
    <row r="470" spans="10:17" x14ac:dyDescent="0.3">
      <c r="J470" s="59"/>
      <c r="K470" s="59"/>
      <c r="M470" s="59"/>
      <c r="N470" s="59"/>
      <c r="O470" s="59"/>
      <c r="Q470" s="59"/>
    </row>
    <row r="471" spans="10:17" x14ac:dyDescent="0.3">
      <c r="J471" s="59"/>
      <c r="K471" s="59"/>
      <c r="M471" s="59"/>
      <c r="N471" s="59"/>
      <c r="O471" s="59"/>
      <c r="Q471" s="59"/>
    </row>
    <row r="472" spans="10:17" x14ac:dyDescent="0.3">
      <c r="J472" s="59"/>
      <c r="K472" s="59"/>
      <c r="M472" s="59"/>
      <c r="N472" s="59"/>
      <c r="O472" s="59"/>
      <c r="Q472" s="59"/>
    </row>
    <row r="473" spans="10:17" x14ac:dyDescent="0.3">
      <c r="J473" s="59"/>
      <c r="K473" s="59"/>
      <c r="M473" s="59"/>
      <c r="N473" s="59"/>
      <c r="O473" s="59"/>
      <c r="Q473" s="59"/>
    </row>
    <row r="474" spans="10:17" x14ac:dyDescent="0.3">
      <c r="J474" s="59"/>
      <c r="K474" s="59"/>
      <c r="M474" s="59"/>
      <c r="N474" s="59"/>
      <c r="O474" s="59"/>
      <c r="Q474" s="59"/>
    </row>
    <row r="475" spans="10:17" x14ac:dyDescent="0.3">
      <c r="J475" s="59"/>
      <c r="K475" s="59"/>
      <c r="M475" s="59"/>
      <c r="N475" s="59"/>
      <c r="O475" s="59"/>
      <c r="Q475" s="59"/>
    </row>
    <row r="476" spans="10:17" x14ac:dyDescent="0.3">
      <c r="J476" s="59"/>
      <c r="K476" s="59"/>
      <c r="M476" s="59"/>
      <c r="N476" s="59"/>
      <c r="O476" s="59"/>
      <c r="Q476" s="59"/>
    </row>
    <row r="477" spans="10:17" x14ac:dyDescent="0.3">
      <c r="J477" s="59"/>
      <c r="K477" s="59"/>
      <c r="M477" s="59"/>
      <c r="N477" s="59"/>
      <c r="O477" s="59"/>
      <c r="Q477" s="59"/>
    </row>
    <row r="478" spans="10:17" x14ac:dyDescent="0.3">
      <c r="J478" s="59"/>
      <c r="K478" s="59"/>
      <c r="M478" s="59"/>
      <c r="N478" s="59"/>
      <c r="O478" s="59"/>
      <c r="Q478" s="59"/>
    </row>
    <row r="479" spans="10:17" x14ac:dyDescent="0.3">
      <c r="J479" s="59"/>
      <c r="K479" s="59"/>
      <c r="M479" s="59"/>
      <c r="N479" s="59"/>
      <c r="O479" s="59"/>
      <c r="Q479" s="59"/>
    </row>
    <row r="480" spans="10:17" x14ac:dyDescent="0.3">
      <c r="J480" s="59"/>
      <c r="K480" s="59"/>
      <c r="M480" s="59"/>
      <c r="N480" s="59"/>
      <c r="O480" s="59"/>
      <c r="Q480" s="59"/>
    </row>
    <row r="481" spans="10:17" x14ac:dyDescent="0.3">
      <c r="J481" s="59"/>
      <c r="K481" s="59"/>
      <c r="M481" s="59"/>
      <c r="N481" s="59"/>
      <c r="O481" s="59"/>
      <c r="Q481" s="59"/>
    </row>
    <row r="482" spans="10:17" x14ac:dyDescent="0.3">
      <c r="J482" s="59"/>
      <c r="K482" s="59"/>
      <c r="M482" s="59"/>
      <c r="N482" s="59"/>
      <c r="O482" s="59"/>
      <c r="Q482" s="59"/>
    </row>
    <row r="483" spans="10:17" x14ac:dyDescent="0.3">
      <c r="J483" s="59"/>
      <c r="K483" s="59"/>
      <c r="M483" s="59"/>
      <c r="N483" s="59"/>
      <c r="O483" s="59"/>
      <c r="Q483" s="59"/>
    </row>
    <row r="484" spans="10:17" x14ac:dyDescent="0.3">
      <c r="J484" s="59"/>
      <c r="K484" s="59"/>
      <c r="M484" s="59"/>
      <c r="N484" s="59"/>
      <c r="O484" s="59"/>
      <c r="Q484" s="59"/>
    </row>
    <row r="485" spans="10:17" x14ac:dyDescent="0.3">
      <c r="J485" s="59"/>
      <c r="K485" s="59"/>
      <c r="M485" s="59"/>
      <c r="N485" s="59"/>
      <c r="O485" s="59"/>
      <c r="Q485" s="59"/>
    </row>
    <row r="486" spans="10:17" x14ac:dyDescent="0.3">
      <c r="J486" s="59"/>
      <c r="K486" s="59"/>
      <c r="M486" s="59"/>
      <c r="N486" s="59"/>
      <c r="O486" s="59"/>
      <c r="Q486" s="59"/>
    </row>
    <row r="487" spans="10:17" x14ac:dyDescent="0.3">
      <c r="J487" s="59"/>
      <c r="K487" s="59"/>
      <c r="M487" s="59"/>
      <c r="N487" s="59"/>
      <c r="O487" s="59"/>
      <c r="Q487" s="59"/>
    </row>
    <row r="488" spans="10:17" x14ac:dyDescent="0.3">
      <c r="J488" s="59"/>
      <c r="K488" s="59"/>
      <c r="M488" s="59"/>
      <c r="N488" s="59"/>
      <c r="O488" s="59"/>
      <c r="Q488" s="59"/>
    </row>
    <row r="489" spans="10:17" x14ac:dyDescent="0.3">
      <c r="J489" s="59"/>
      <c r="K489" s="59"/>
      <c r="M489" s="59"/>
      <c r="N489" s="59"/>
      <c r="O489" s="59"/>
      <c r="Q489" s="59"/>
    </row>
    <row r="490" spans="10:17" x14ac:dyDescent="0.3">
      <c r="J490" s="59"/>
      <c r="K490" s="59"/>
      <c r="M490" s="59"/>
      <c r="N490" s="59"/>
      <c r="O490" s="59"/>
      <c r="Q490" s="59"/>
    </row>
    <row r="491" spans="10:17" x14ac:dyDescent="0.3">
      <c r="J491" s="59"/>
      <c r="K491" s="59"/>
      <c r="M491" s="59"/>
      <c r="N491" s="59"/>
      <c r="O491" s="59"/>
      <c r="Q491" s="59"/>
    </row>
    <row r="492" spans="10:17" x14ac:dyDescent="0.3">
      <c r="J492" s="59"/>
      <c r="K492" s="59"/>
      <c r="M492" s="59"/>
      <c r="N492" s="59"/>
      <c r="O492" s="59"/>
      <c r="Q492" s="59"/>
    </row>
    <row r="493" spans="10:17" x14ac:dyDescent="0.3">
      <c r="J493" s="59"/>
      <c r="K493" s="59"/>
      <c r="M493" s="59"/>
      <c r="N493" s="59"/>
      <c r="O493" s="59"/>
      <c r="Q493" s="59"/>
    </row>
    <row r="494" spans="10:17" x14ac:dyDescent="0.3">
      <c r="J494" s="59"/>
      <c r="K494" s="59"/>
      <c r="M494" s="59"/>
      <c r="N494" s="59"/>
      <c r="O494" s="59"/>
      <c r="Q494" s="59"/>
    </row>
    <row r="495" spans="10:17" x14ac:dyDescent="0.3">
      <c r="J495" s="59"/>
      <c r="K495" s="59"/>
      <c r="M495" s="59"/>
      <c r="N495" s="59"/>
      <c r="O495" s="59"/>
      <c r="Q495" s="59"/>
    </row>
    <row r="496" spans="10:17" x14ac:dyDescent="0.3">
      <c r="J496" s="59"/>
      <c r="K496" s="59"/>
      <c r="M496" s="59"/>
      <c r="N496" s="59"/>
      <c r="O496" s="59"/>
      <c r="Q496" s="59"/>
    </row>
    <row r="497" spans="10:17" x14ac:dyDescent="0.3">
      <c r="J497" s="59"/>
      <c r="K497" s="59"/>
      <c r="M497" s="59"/>
      <c r="N497" s="59"/>
      <c r="O497" s="59"/>
      <c r="Q497" s="59"/>
    </row>
    <row r="498" spans="10:17" x14ac:dyDescent="0.3">
      <c r="J498" s="59"/>
      <c r="K498" s="59"/>
      <c r="M498" s="59"/>
      <c r="N498" s="59"/>
      <c r="O498" s="59"/>
      <c r="Q498" s="59"/>
    </row>
    <row r="499" spans="10:17" x14ac:dyDescent="0.3">
      <c r="J499" s="59"/>
      <c r="K499" s="59"/>
      <c r="M499" s="59"/>
      <c r="N499" s="59"/>
      <c r="O499" s="59"/>
      <c r="Q499" s="59"/>
    </row>
    <row r="500" spans="10:17" x14ac:dyDescent="0.3">
      <c r="J500" s="59"/>
      <c r="K500" s="59"/>
      <c r="M500" s="59"/>
      <c r="N500" s="59"/>
      <c r="O500" s="59"/>
      <c r="Q500" s="59"/>
    </row>
    <row r="501" spans="10:17" x14ac:dyDescent="0.3">
      <c r="J501" s="59"/>
      <c r="K501" s="59"/>
      <c r="M501" s="59"/>
      <c r="N501" s="59"/>
      <c r="O501" s="59"/>
      <c r="Q501" s="59"/>
    </row>
    <row r="502" spans="10:17" x14ac:dyDescent="0.3">
      <c r="J502" s="59"/>
      <c r="K502" s="59"/>
      <c r="M502" s="59"/>
      <c r="N502" s="59"/>
      <c r="O502" s="59"/>
      <c r="Q502" s="59"/>
    </row>
    <row r="503" spans="10:17" x14ac:dyDescent="0.3">
      <c r="J503" s="59"/>
      <c r="K503" s="59"/>
      <c r="M503" s="59"/>
      <c r="N503" s="59"/>
      <c r="O503" s="59"/>
      <c r="Q503" s="59"/>
    </row>
    <row r="504" spans="10:17" x14ac:dyDescent="0.3">
      <c r="J504" s="59"/>
      <c r="K504" s="59"/>
      <c r="M504" s="59"/>
      <c r="N504" s="59"/>
      <c r="O504" s="59"/>
      <c r="Q504" s="59"/>
    </row>
    <row r="505" spans="10:17" x14ac:dyDescent="0.3">
      <c r="J505" s="59"/>
      <c r="K505" s="59"/>
      <c r="M505" s="59"/>
      <c r="N505" s="59"/>
      <c r="O505" s="59"/>
      <c r="Q505" s="59"/>
    </row>
    <row r="506" spans="10:17" x14ac:dyDescent="0.3">
      <c r="J506" s="59"/>
      <c r="K506" s="59"/>
      <c r="M506" s="59"/>
      <c r="N506" s="59"/>
      <c r="O506" s="59"/>
      <c r="Q506" s="59"/>
    </row>
    <row r="507" spans="10:17" x14ac:dyDescent="0.3">
      <c r="J507" s="59"/>
      <c r="K507" s="59"/>
      <c r="M507" s="59"/>
      <c r="N507" s="59"/>
      <c r="O507" s="59"/>
      <c r="Q507" s="59"/>
    </row>
    <row r="508" spans="10:17" x14ac:dyDescent="0.3">
      <c r="J508" s="59"/>
      <c r="K508" s="59"/>
      <c r="M508" s="59"/>
      <c r="N508" s="59"/>
      <c r="O508" s="59"/>
      <c r="Q508" s="59"/>
    </row>
    <row r="509" spans="10:17" x14ac:dyDescent="0.3">
      <c r="J509" s="59"/>
      <c r="K509" s="59"/>
      <c r="M509" s="59"/>
      <c r="N509" s="59"/>
      <c r="O509" s="59"/>
      <c r="Q509" s="59"/>
    </row>
    <row r="510" spans="10:17" x14ac:dyDescent="0.3">
      <c r="J510" s="59"/>
      <c r="K510" s="59"/>
      <c r="M510" s="59"/>
      <c r="N510" s="59"/>
      <c r="O510" s="59"/>
      <c r="Q510" s="59"/>
    </row>
    <row r="511" spans="10:17" x14ac:dyDescent="0.3">
      <c r="J511" s="59"/>
      <c r="K511" s="59"/>
      <c r="M511" s="59"/>
      <c r="N511" s="59"/>
      <c r="O511" s="59"/>
      <c r="Q511" s="59"/>
    </row>
    <row r="512" spans="10:17" x14ac:dyDescent="0.3">
      <c r="J512" s="59"/>
      <c r="K512" s="59"/>
      <c r="M512" s="59"/>
      <c r="N512" s="59"/>
      <c r="O512" s="59"/>
      <c r="Q512" s="59"/>
    </row>
    <row r="513" spans="10:17" x14ac:dyDescent="0.3">
      <c r="J513" s="59"/>
      <c r="K513" s="59"/>
      <c r="M513" s="59"/>
      <c r="N513" s="59"/>
      <c r="O513" s="59"/>
      <c r="Q513" s="59"/>
    </row>
    <row r="514" spans="10:17" x14ac:dyDescent="0.3">
      <c r="J514" s="59"/>
      <c r="K514" s="59"/>
      <c r="M514" s="59"/>
      <c r="N514" s="59"/>
      <c r="O514" s="59"/>
      <c r="Q514" s="59"/>
    </row>
    <row r="515" spans="10:17" x14ac:dyDescent="0.3">
      <c r="J515" s="59"/>
      <c r="K515" s="59"/>
      <c r="M515" s="59"/>
      <c r="N515" s="59"/>
      <c r="O515" s="59"/>
      <c r="Q515" s="59"/>
    </row>
    <row r="516" spans="10:17" x14ac:dyDescent="0.3">
      <c r="J516" s="59"/>
      <c r="K516" s="59"/>
      <c r="M516" s="59"/>
      <c r="N516" s="59"/>
      <c r="O516" s="59"/>
      <c r="Q516" s="59"/>
    </row>
    <row r="517" spans="10:17" x14ac:dyDescent="0.3">
      <c r="J517" s="59"/>
      <c r="K517" s="59"/>
      <c r="M517" s="59"/>
      <c r="N517" s="59"/>
      <c r="O517" s="59"/>
      <c r="Q517" s="59"/>
    </row>
    <row r="518" spans="10:17" x14ac:dyDescent="0.3">
      <c r="J518" s="59"/>
      <c r="K518" s="59"/>
      <c r="M518" s="59"/>
      <c r="N518" s="59"/>
      <c r="O518" s="59"/>
      <c r="Q518" s="59"/>
    </row>
    <row r="519" spans="10:17" x14ac:dyDescent="0.3">
      <c r="J519" s="59"/>
      <c r="K519" s="59"/>
      <c r="M519" s="59"/>
      <c r="N519" s="59"/>
      <c r="O519" s="59"/>
      <c r="Q519" s="59"/>
    </row>
    <row r="520" spans="10:17" x14ac:dyDescent="0.3">
      <c r="J520" s="59"/>
      <c r="K520" s="59"/>
      <c r="M520" s="59"/>
      <c r="N520" s="59"/>
      <c r="O520" s="59"/>
      <c r="Q520" s="59"/>
    </row>
    <row r="521" spans="10:17" x14ac:dyDescent="0.3">
      <c r="J521" s="59"/>
      <c r="K521" s="59"/>
      <c r="M521" s="59"/>
      <c r="N521" s="59"/>
      <c r="O521" s="59"/>
      <c r="Q521" s="59"/>
    </row>
    <row r="522" spans="10:17" x14ac:dyDescent="0.3">
      <c r="J522" s="59"/>
      <c r="K522" s="59"/>
      <c r="M522" s="59"/>
      <c r="N522" s="59"/>
      <c r="O522" s="59"/>
      <c r="Q522" s="59"/>
    </row>
    <row r="523" spans="10:17" x14ac:dyDescent="0.3">
      <c r="J523" s="59"/>
      <c r="K523" s="59"/>
      <c r="M523" s="59"/>
      <c r="N523" s="59"/>
      <c r="O523" s="59"/>
      <c r="Q523" s="59"/>
    </row>
    <row r="524" spans="10:17" x14ac:dyDescent="0.3">
      <c r="J524" s="59"/>
      <c r="K524" s="59"/>
      <c r="M524" s="59"/>
      <c r="N524" s="59"/>
      <c r="O524" s="59"/>
      <c r="Q524" s="59"/>
    </row>
    <row r="525" spans="10:17" x14ac:dyDescent="0.3">
      <c r="J525" s="59"/>
      <c r="K525" s="59"/>
      <c r="M525" s="59"/>
      <c r="N525" s="59"/>
      <c r="O525" s="59"/>
      <c r="Q525" s="59"/>
    </row>
    <row r="526" spans="10:17" x14ac:dyDescent="0.3">
      <c r="J526" s="59"/>
      <c r="K526" s="59"/>
      <c r="M526" s="59"/>
      <c r="N526" s="59"/>
      <c r="O526" s="59"/>
      <c r="Q526" s="59"/>
    </row>
    <row r="527" spans="10:17" x14ac:dyDescent="0.3">
      <c r="J527" s="59"/>
      <c r="K527" s="59"/>
      <c r="M527" s="59"/>
      <c r="N527" s="59"/>
      <c r="O527" s="59"/>
      <c r="Q527" s="59"/>
    </row>
    <row r="528" spans="10:17" x14ac:dyDescent="0.3">
      <c r="J528" s="59"/>
      <c r="K528" s="59"/>
      <c r="M528" s="59"/>
      <c r="N528" s="59"/>
      <c r="O528" s="59"/>
      <c r="Q528" s="59"/>
    </row>
    <row r="529" spans="10:17" x14ac:dyDescent="0.3">
      <c r="J529" s="59"/>
      <c r="K529" s="59"/>
      <c r="M529" s="59"/>
      <c r="N529" s="59"/>
      <c r="O529" s="59"/>
      <c r="Q529" s="59"/>
    </row>
    <row r="530" spans="10:17" x14ac:dyDescent="0.3">
      <c r="J530" s="59"/>
      <c r="K530" s="59"/>
      <c r="M530" s="59"/>
      <c r="N530" s="59"/>
      <c r="O530" s="59"/>
      <c r="Q530" s="59"/>
    </row>
    <row r="531" spans="10:17" x14ac:dyDescent="0.3">
      <c r="J531" s="59"/>
      <c r="K531" s="59"/>
      <c r="M531" s="59"/>
      <c r="N531" s="59"/>
      <c r="O531" s="59"/>
      <c r="Q531" s="59"/>
    </row>
    <row r="532" spans="10:17" x14ac:dyDescent="0.3">
      <c r="J532" s="59"/>
      <c r="K532" s="59"/>
      <c r="M532" s="59"/>
      <c r="N532" s="59"/>
      <c r="O532" s="59"/>
      <c r="Q532" s="59"/>
    </row>
    <row r="533" spans="10:17" x14ac:dyDescent="0.3">
      <c r="J533" s="59"/>
      <c r="K533" s="59"/>
      <c r="M533" s="59"/>
      <c r="N533" s="59"/>
      <c r="O533" s="59"/>
      <c r="Q533" s="59"/>
    </row>
    <row r="534" spans="10:17" x14ac:dyDescent="0.3">
      <c r="J534" s="59"/>
      <c r="K534" s="59"/>
      <c r="M534" s="59"/>
      <c r="N534" s="59"/>
      <c r="O534" s="59"/>
      <c r="Q534" s="59"/>
    </row>
    <row r="535" spans="10:17" x14ac:dyDescent="0.3">
      <c r="J535" s="59"/>
      <c r="K535" s="59"/>
      <c r="M535" s="59"/>
      <c r="N535" s="59"/>
      <c r="O535" s="59"/>
      <c r="Q535" s="59"/>
    </row>
    <row r="536" spans="10:17" x14ac:dyDescent="0.3">
      <c r="J536" s="59"/>
      <c r="K536" s="59"/>
      <c r="M536" s="59"/>
      <c r="N536" s="59"/>
      <c r="O536" s="59"/>
      <c r="Q536" s="59"/>
    </row>
    <row r="537" spans="10:17" x14ac:dyDescent="0.3">
      <c r="J537" s="59"/>
      <c r="K537" s="59"/>
      <c r="M537" s="59"/>
      <c r="N537" s="59"/>
      <c r="O537" s="59"/>
      <c r="Q537" s="59"/>
    </row>
    <row r="538" spans="10:17" x14ac:dyDescent="0.3">
      <c r="J538" s="59"/>
      <c r="K538" s="59"/>
      <c r="M538" s="59"/>
      <c r="N538" s="59"/>
      <c r="O538" s="59"/>
      <c r="Q538" s="59"/>
    </row>
    <row r="539" spans="10:17" x14ac:dyDescent="0.3">
      <c r="J539" s="59"/>
      <c r="K539" s="59"/>
      <c r="M539" s="59"/>
      <c r="N539" s="59"/>
      <c r="O539" s="59"/>
      <c r="Q539" s="59"/>
    </row>
    <row r="540" spans="10:17" x14ac:dyDescent="0.3">
      <c r="J540" s="59"/>
      <c r="K540" s="59"/>
      <c r="M540" s="59"/>
      <c r="N540" s="59"/>
      <c r="O540" s="59"/>
      <c r="Q540" s="59"/>
    </row>
    <row r="541" spans="10:17" x14ac:dyDescent="0.3">
      <c r="J541" s="59"/>
      <c r="K541" s="59"/>
      <c r="M541" s="59"/>
      <c r="N541" s="59"/>
      <c r="O541" s="59"/>
      <c r="Q541" s="59"/>
    </row>
    <row r="542" spans="10:17" x14ac:dyDescent="0.3">
      <c r="J542" s="59"/>
      <c r="K542" s="59"/>
      <c r="M542" s="59"/>
      <c r="N542" s="59"/>
      <c r="O542" s="59"/>
      <c r="Q542" s="59"/>
    </row>
    <row r="543" spans="10:17" x14ac:dyDescent="0.3">
      <c r="J543" s="59"/>
      <c r="K543" s="59"/>
      <c r="M543" s="59"/>
      <c r="N543" s="59"/>
      <c r="O543" s="59"/>
      <c r="Q543" s="59"/>
    </row>
    <row r="544" spans="10:17" x14ac:dyDescent="0.3">
      <c r="J544" s="59"/>
      <c r="K544" s="59"/>
      <c r="M544" s="59"/>
      <c r="N544" s="59"/>
      <c r="O544" s="59"/>
      <c r="Q544" s="59"/>
    </row>
    <row r="545" spans="10:17" x14ac:dyDescent="0.3">
      <c r="J545" s="59"/>
      <c r="K545" s="59"/>
      <c r="M545" s="59"/>
      <c r="N545" s="59"/>
      <c r="O545" s="59"/>
      <c r="Q545" s="59"/>
    </row>
    <row r="546" spans="10:17" x14ac:dyDescent="0.3">
      <c r="J546" s="59"/>
      <c r="K546" s="59"/>
      <c r="M546" s="59"/>
      <c r="N546" s="59"/>
      <c r="O546" s="59"/>
      <c r="Q546" s="59"/>
    </row>
    <row r="547" spans="10:17" x14ac:dyDescent="0.3">
      <c r="J547" s="59"/>
      <c r="K547" s="59"/>
      <c r="M547" s="59"/>
      <c r="N547" s="59"/>
      <c r="O547" s="59"/>
      <c r="Q547" s="59"/>
    </row>
    <row r="548" spans="10:17" x14ac:dyDescent="0.3">
      <c r="J548" s="59"/>
      <c r="K548" s="59"/>
      <c r="M548" s="59"/>
      <c r="N548" s="59"/>
      <c r="O548" s="59"/>
      <c r="Q548" s="59"/>
    </row>
    <row r="549" spans="10:17" x14ac:dyDescent="0.3">
      <c r="J549" s="59"/>
      <c r="K549" s="59"/>
      <c r="M549" s="59"/>
      <c r="N549" s="59"/>
      <c r="O549" s="59"/>
      <c r="Q549" s="59"/>
    </row>
    <row r="550" spans="10:17" x14ac:dyDescent="0.3">
      <c r="J550" s="59"/>
      <c r="K550" s="59"/>
      <c r="M550" s="59"/>
      <c r="N550" s="59"/>
      <c r="O550" s="59"/>
      <c r="Q550" s="59"/>
    </row>
    <row r="551" spans="10:17" x14ac:dyDescent="0.3">
      <c r="J551" s="59"/>
      <c r="K551" s="59"/>
      <c r="M551" s="59"/>
      <c r="N551" s="59"/>
      <c r="O551" s="59"/>
      <c r="Q551" s="59"/>
    </row>
    <row r="552" spans="10:17" x14ac:dyDescent="0.3">
      <c r="J552" s="59"/>
      <c r="K552" s="59"/>
      <c r="M552" s="59"/>
      <c r="N552" s="59"/>
      <c r="O552" s="59"/>
      <c r="Q552" s="59"/>
    </row>
    <row r="553" spans="10:17" x14ac:dyDescent="0.3">
      <c r="J553" s="59"/>
      <c r="K553" s="59"/>
      <c r="M553" s="59"/>
      <c r="N553" s="59"/>
      <c r="O553" s="59"/>
      <c r="Q553" s="59"/>
    </row>
    <row r="554" spans="10:17" x14ac:dyDescent="0.3">
      <c r="J554" s="59"/>
      <c r="K554" s="59"/>
      <c r="M554" s="59"/>
      <c r="N554" s="59"/>
      <c r="O554" s="59"/>
      <c r="Q554" s="59"/>
    </row>
    <row r="555" spans="10:17" x14ac:dyDescent="0.3">
      <c r="J555" s="59"/>
      <c r="K555" s="59"/>
      <c r="M555" s="59"/>
      <c r="N555" s="59"/>
      <c r="O555" s="59"/>
      <c r="Q555" s="59"/>
    </row>
    <row r="556" spans="10:17" x14ac:dyDescent="0.3">
      <c r="J556" s="59"/>
      <c r="K556" s="59"/>
      <c r="M556" s="59"/>
      <c r="N556" s="59"/>
      <c r="O556" s="59"/>
      <c r="Q556" s="59"/>
    </row>
    <row r="557" spans="10:17" x14ac:dyDescent="0.3">
      <c r="J557" s="59"/>
      <c r="K557" s="59"/>
      <c r="M557" s="59"/>
      <c r="N557" s="59"/>
      <c r="O557" s="59"/>
      <c r="Q557" s="59"/>
    </row>
    <row r="558" spans="10:17" x14ac:dyDescent="0.3">
      <c r="J558" s="59"/>
      <c r="K558" s="59"/>
      <c r="M558" s="59"/>
      <c r="N558" s="59"/>
      <c r="O558" s="59"/>
      <c r="Q558" s="59"/>
    </row>
    <row r="559" spans="10:17" x14ac:dyDescent="0.3">
      <c r="J559" s="59"/>
      <c r="K559" s="59"/>
      <c r="M559" s="59"/>
      <c r="N559" s="59"/>
      <c r="O559" s="59"/>
      <c r="Q559" s="59"/>
    </row>
    <row r="560" spans="10:17" x14ac:dyDescent="0.3">
      <c r="J560" s="59"/>
      <c r="K560" s="59"/>
      <c r="M560" s="59"/>
      <c r="N560" s="59"/>
      <c r="O560" s="59"/>
      <c r="Q560" s="59"/>
    </row>
    <row r="561" spans="10:17" x14ac:dyDescent="0.3">
      <c r="J561" s="59"/>
      <c r="K561" s="59"/>
      <c r="M561" s="59"/>
      <c r="N561" s="59"/>
      <c r="O561" s="59"/>
      <c r="Q561" s="59"/>
    </row>
    <row r="562" spans="10:17" x14ac:dyDescent="0.3">
      <c r="J562" s="59"/>
      <c r="K562" s="59"/>
      <c r="M562" s="59"/>
      <c r="N562" s="59"/>
      <c r="O562" s="59"/>
      <c r="Q562" s="59"/>
    </row>
    <row r="563" spans="10:17" x14ac:dyDescent="0.3">
      <c r="J563" s="59"/>
      <c r="K563" s="59"/>
      <c r="M563" s="59"/>
      <c r="N563" s="59"/>
      <c r="O563" s="59"/>
      <c r="Q563" s="59"/>
    </row>
    <row r="564" spans="10:17" x14ac:dyDescent="0.3">
      <c r="J564" s="59"/>
      <c r="K564" s="59"/>
      <c r="M564" s="59"/>
      <c r="N564" s="59"/>
      <c r="O564" s="59"/>
      <c r="Q564" s="59"/>
    </row>
    <row r="565" spans="10:17" x14ac:dyDescent="0.3">
      <c r="J565" s="59"/>
      <c r="K565" s="59"/>
      <c r="M565" s="59"/>
      <c r="N565" s="59"/>
      <c r="O565" s="59"/>
      <c r="Q565" s="59"/>
    </row>
    <row r="566" spans="10:17" x14ac:dyDescent="0.3">
      <c r="J566" s="59"/>
      <c r="K566" s="59"/>
      <c r="M566" s="59"/>
      <c r="N566" s="59"/>
      <c r="O566" s="59"/>
      <c r="Q566" s="59"/>
    </row>
    <row r="567" spans="10:17" x14ac:dyDescent="0.3">
      <c r="J567" s="59"/>
      <c r="K567" s="59"/>
      <c r="M567" s="59"/>
      <c r="N567" s="59"/>
      <c r="O567" s="59"/>
      <c r="Q567" s="59"/>
    </row>
    <row r="568" spans="10:17" x14ac:dyDescent="0.3">
      <c r="J568" s="59"/>
      <c r="K568" s="59"/>
      <c r="M568" s="59"/>
      <c r="N568" s="59"/>
      <c r="O568" s="59"/>
      <c r="Q568" s="59"/>
    </row>
    <row r="569" spans="10:17" x14ac:dyDescent="0.3">
      <c r="J569" s="59"/>
      <c r="K569" s="59"/>
      <c r="M569" s="59"/>
      <c r="N569" s="59"/>
      <c r="O569" s="59"/>
      <c r="Q569" s="59"/>
    </row>
    <row r="570" spans="10:17" x14ac:dyDescent="0.3">
      <c r="J570" s="59"/>
      <c r="K570" s="59"/>
      <c r="M570" s="59"/>
      <c r="N570" s="59"/>
      <c r="O570" s="59"/>
      <c r="Q570" s="59"/>
    </row>
    <row r="571" spans="10:17" x14ac:dyDescent="0.3">
      <c r="J571" s="59"/>
      <c r="K571" s="59"/>
      <c r="M571" s="59"/>
      <c r="N571" s="59"/>
      <c r="O571" s="59"/>
      <c r="Q571" s="59"/>
    </row>
    <row r="572" spans="10:17" x14ac:dyDescent="0.3">
      <c r="J572" s="59"/>
      <c r="K572" s="59"/>
      <c r="M572" s="59"/>
      <c r="N572" s="59"/>
      <c r="O572" s="59"/>
      <c r="Q572" s="59"/>
    </row>
    <row r="573" spans="10:17" x14ac:dyDescent="0.3">
      <c r="J573" s="59"/>
      <c r="K573" s="59"/>
      <c r="M573" s="59"/>
      <c r="N573" s="59"/>
      <c r="O573" s="59"/>
      <c r="Q573" s="59"/>
    </row>
    <row r="574" spans="10:17" x14ac:dyDescent="0.3">
      <c r="J574" s="59"/>
      <c r="K574" s="59"/>
      <c r="M574" s="59"/>
      <c r="N574" s="59"/>
      <c r="O574" s="59"/>
      <c r="Q574" s="59"/>
    </row>
    <row r="575" spans="10:17" x14ac:dyDescent="0.3">
      <c r="J575" s="59"/>
      <c r="K575" s="59"/>
      <c r="M575" s="59"/>
      <c r="N575" s="59"/>
      <c r="O575" s="59"/>
      <c r="Q575" s="59"/>
    </row>
    <row r="576" spans="10:17" x14ac:dyDescent="0.3">
      <c r="J576" s="59"/>
      <c r="K576" s="59"/>
      <c r="M576" s="59"/>
      <c r="N576" s="59"/>
      <c r="O576" s="59"/>
      <c r="Q576" s="59"/>
    </row>
    <row r="577" spans="10:17" x14ac:dyDescent="0.3">
      <c r="J577" s="59"/>
      <c r="K577" s="59"/>
      <c r="M577" s="59"/>
      <c r="N577" s="59"/>
      <c r="O577" s="59"/>
      <c r="Q577" s="59"/>
    </row>
    <row r="578" spans="10:17" x14ac:dyDescent="0.3">
      <c r="J578" s="59"/>
      <c r="K578" s="59"/>
      <c r="M578" s="59"/>
      <c r="N578" s="59"/>
      <c r="O578" s="59"/>
      <c r="Q578" s="59"/>
    </row>
    <row r="579" spans="10:17" x14ac:dyDescent="0.3">
      <c r="J579" s="59"/>
      <c r="K579" s="59"/>
      <c r="M579" s="59"/>
      <c r="N579" s="59"/>
      <c r="O579" s="59"/>
      <c r="Q579" s="59"/>
    </row>
    <row r="580" spans="10:17" x14ac:dyDescent="0.3">
      <c r="J580" s="59"/>
      <c r="K580" s="59"/>
      <c r="M580" s="59"/>
      <c r="N580" s="59"/>
      <c r="O580" s="59"/>
      <c r="Q580" s="59"/>
    </row>
    <row r="581" spans="10:17" x14ac:dyDescent="0.3">
      <c r="J581" s="59"/>
      <c r="K581" s="59"/>
      <c r="M581" s="59"/>
      <c r="N581" s="59"/>
      <c r="O581" s="59"/>
      <c r="Q581" s="59"/>
    </row>
    <row r="582" spans="10:17" x14ac:dyDescent="0.3">
      <c r="J582" s="59"/>
      <c r="K582" s="59"/>
      <c r="M582" s="59"/>
      <c r="N582" s="59"/>
      <c r="O582" s="59"/>
      <c r="Q582" s="59"/>
    </row>
    <row r="583" spans="10:17" x14ac:dyDescent="0.3">
      <c r="J583" s="59"/>
      <c r="K583" s="59"/>
      <c r="M583" s="59"/>
      <c r="N583" s="59"/>
      <c r="O583" s="59"/>
      <c r="Q583" s="59"/>
    </row>
    <row r="584" spans="10:17" x14ac:dyDescent="0.3">
      <c r="J584" s="59"/>
      <c r="K584" s="59"/>
      <c r="M584" s="59"/>
      <c r="N584" s="59"/>
      <c r="O584" s="59"/>
      <c r="Q584" s="59"/>
    </row>
    <row r="585" spans="10:17" x14ac:dyDescent="0.3">
      <c r="J585" s="59"/>
      <c r="K585" s="59"/>
      <c r="M585" s="59"/>
      <c r="N585" s="59"/>
      <c r="O585" s="59"/>
      <c r="Q585" s="59"/>
    </row>
    <row r="586" spans="10:17" x14ac:dyDescent="0.3">
      <c r="J586" s="59"/>
      <c r="K586" s="59"/>
      <c r="M586" s="59"/>
      <c r="N586" s="59"/>
      <c r="O586" s="59"/>
      <c r="Q586" s="59"/>
    </row>
    <row r="587" spans="10:17" x14ac:dyDescent="0.3">
      <c r="J587" s="59"/>
      <c r="K587" s="59"/>
      <c r="M587" s="59"/>
      <c r="N587" s="59"/>
      <c r="O587" s="59"/>
      <c r="Q587" s="59"/>
    </row>
    <row r="588" spans="10:17" x14ac:dyDescent="0.3">
      <c r="J588" s="59"/>
      <c r="K588" s="59"/>
      <c r="M588" s="59"/>
      <c r="N588" s="59"/>
      <c r="O588" s="59"/>
      <c r="Q588" s="59"/>
    </row>
    <row r="589" spans="10:17" x14ac:dyDescent="0.3">
      <c r="J589" s="59"/>
      <c r="K589" s="59"/>
      <c r="M589" s="59"/>
      <c r="N589" s="59"/>
      <c r="O589" s="59"/>
      <c r="Q589" s="59"/>
    </row>
    <row r="590" spans="10:17" x14ac:dyDescent="0.3">
      <c r="J590" s="59"/>
      <c r="K590" s="59"/>
      <c r="M590" s="59"/>
      <c r="N590" s="59"/>
      <c r="O590" s="59"/>
      <c r="Q590" s="59"/>
    </row>
    <row r="591" spans="10:17" x14ac:dyDescent="0.3">
      <c r="J591" s="59"/>
      <c r="K591" s="59"/>
      <c r="M591" s="59"/>
      <c r="N591" s="59"/>
      <c r="O591" s="59"/>
      <c r="Q591" s="59"/>
    </row>
    <row r="592" spans="10:17" x14ac:dyDescent="0.3">
      <c r="J592" s="59"/>
      <c r="K592" s="59"/>
      <c r="M592" s="59"/>
      <c r="N592" s="59"/>
      <c r="O592" s="59"/>
      <c r="Q592" s="59"/>
    </row>
    <row r="593" spans="10:17" x14ac:dyDescent="0.3">
      <c r="J593" s="59"/>
      <c r="K593" s="59"/>
      <c r="M593" s="59"/>
      <c r="N593" s="59"/>
      <c r="O593" s="59"/>
      <c r="Q593" s="59"/>
    </row>
    <row r="594" spans="10:17" x14ac:dyDescent="0.3">
      <c r="J594" s="59"/>
      <c r="K594" s="59"/>
      <c r="M594" s="59"/>
      <c r="N594" s="59"/>
      <c r="O594" s="59"/>
      <c r="Q594" s="59"/>
    </row>
    <row r="595" spans="10:17" x14ac:dyDescent="0.3">
      <c r="J595" s="59"/>
      <c r="K595" s="59"/>
      <c r="M595" s="59"/>
      <c r="N595" s="59"/>
      <c r="O595" s="59"/>
      <c r="Q595" s="59"/>
    </row>
    <row r="596" spans="10:17" x14ac:dyDescent="0.3">
      <c r="J596" s="59"/>
      <c r="K596" s="59"/>
      <c r="M596" s="59"/>
      <c r="N596" s="59"/>
      <c r="O596" s="59"/>
      <c r="Q596" s="59"/>
    </row>
    <row r="597" spans="10:17" x14ac:dyDescent="0.3">
      <c r="J597" s="59"/>
      <c r="K597" s="59"/>
      <c r="M597" s="59"/>
      <c r="N597" s="59"/>
      <c r="O597" s="59"/>
      <c r="Q597" s="59"/>
    </row>
    <row r="598" spans="10:17" x14ac:dyDescent="0.3">
      <c r="J598" s="59"/>
      <c r="K598" s="59"/>
      <c r="M598" s="59"/>
      <c r="N598" s="59"/>
      <c r="O598" s="59"/>
      <c r="Q598" s="59"/>
    </row>
    <row r="599" spans="10:17" x14ac:dyDescent="0.3">
      <c r="J599" s="59"/>
      <c r="K599" s="59"/>
      <c r="M599" s="59"/>
      <c r="N599" s="59"/>
      <c r="O599" s="59"/>
      <c r="Q599" s="59"/>
    </row>
    <row r="600" spans="10:17" x14ac:dyDescent="0.3">
      <c r="J600" s="59"/>
      <c r="K600" s="59"/>
      <c r="M600" s="59"/>
      <c r="N600" s="59"/>
      <c r="O600" s="59"/>
      <c r="Q600" s="59"/>
    </row>
    <row r="601" spans="10:17" x14ac:dyDescent="0.3">
      <c r="J601" s="59"/>
      <c r="K601" s="59"/>
      <c r="M601" s="59"/>
      <c r="N601" s="59"/>
      <c r="O601" s="59"/>
      <c r="Q601" s="59"/>
    </row>
    <row r="602" spans="10:17" x14ac:dyDescent="0.3">
      <c r="J602" s="59"/>
      <c r="K602" s="59"/>
      <c r="M602" s="59"/>
      <c r="N602" s="59"/>
      <c r="O602" s="59"/>
      <c r="Q602" s="59"/>
    </row>
    <row r="603" spans="10:17" x14ac:dyDescent="0.3">
      <c r="J603" s="59"/>
      <c r="K603" s="59"/>
      <c r="M603" s="59"/>
      <c r="N603" s="59"/>
      <c r="O603" s="59"/>
      <c r="Q603" s="59"/>
    </row>
    <row r="604" spans="10:17" x14ac:dyDescent="0.3">
      <c r="J604" s="59"/>
      <c r="K604" s="59"/>
      <c r="M604" s="59"/>
      <c r="N604" s="59"/>
      <c r="O604" s="59"/>
      <c r="Q604" s="59"/>
    </row>
    <row r="605" spans="10:17" x14ac:dyDescent="0.3">
      <c r="J605" s="59"/>
      <c r="K605" s="59"/>
      <c r="M605" s="59"/>
      <c r="N605" s="59"/>
      <c r="O605" s="59"/>
      <c r="Q605" s="59"/>
    </row>
    <row r="606" spans="10:17" x14ac:dyDescent="0.3">
      <c r="J606" s="59"/>
      <c r="K606" s="59"/>
      <c r="M606" s="59"/>
      <c r="N606" s="59"/>
      <c r="O606" s="59"/>
      <c r="Q606" s="59"/>
    </row>
    <row r="607" spans="10:17" x14ac:dyDescent="0.3">
      <c r="J607" s="59"/>
      <c r="K607" s="59"/>
      <c r="M607" s="59"/>
      <c r="N607" s="59"/>
      <c r="O607" s="59"/>
      <c r="Q607" s="59"/>
    </row>
    <row r="608" spans="10:17" x14ac:dyDescent="0.3">
      <c r="J608" s="59"/>
      <c r="K608" s="59"/>
      <c r="M608" s="59"/>
      <c r="N608" s="59"/>
      <c r="O608" s="59"/>
      <c r="Q608" s="59"/>
    </row>
    <row r="609" spans="10:17" x14ac:dyDescent="0.3">
      <c r="J609" s="59"/>
      <c r="K609" s="59"/>
      <c r="M609" s="59"/>
      <c r="N609" s="59"/>
      <c r="O609" s="59"/>
      <c r="Q609" s="59"/>
    </row>
    <row r="610" spans="10:17" x14ac:dyDescent="0.3">
      <c r="J610" s="59"/>
      <c r="K610" s="59"/>
      <c r="M610" s="59"/>
      <c r="N610" s="59"/>
      <c r="O610" s="59"/>
      <c r="Q610" s="59"/>
    </row>
    <row r="611" spans="10:17" x14ac:dyDescent="0.3">
      <c r="J611" s="59"/>
      <c r="K611" s="59"/>
      <c r="M611" s="59"/>
      <c r="N611" s="59"/>
      <c r="O611" s="59"/>
      <c r="Q611" s="59"/>
    </row>
    <row r="612" spans="10:17" x14ac:dyDescent="0.3">
      <c r="J612" s="59"/>
      <c r="K612" s="59"/>
      <c r="M612" s="59"/>
      <c r="N612" s="59"/>
      <c r="O612" s="59"/>
      <c r="Q612" s="59"/>
    </row>
    <row r="613" spans="10:17" x14ac:dyDescent="0.3">
      <c r="J613" s="59"/>
      <c r="K613" s="59"/>
      <c r="M613" s="59"/>
      <c r="N613" s="59"/>
      <c r="O613" s="59"/>
      <c r="Q613" s="59"/>
    </row>
    <row r="614" spans="10:17" x14ac:dyDescent="0.3">
      <c r="J614" s="59"/>
      <c r="K614" s="59"/>
      <c r="M614" s="59"/>
      <c r="N614" s="59"/>
      <c r="O614" s="59"/>
      <c r="Q614" s="59"/>
    </row>
    <row r="615" spans="10:17" x14ac:dyDescent="0.3">
      <c r="J615" s="59"/>
      <c r="K615" s="59"/>
      <c r="M615" s="59"/>
      <c r="N615" s="59"/>
      <c r="O615" s="59"/>
      <c r="Q615" s="59"/>
    </row>
    <row r="616" spans="10:17" x14ac:dyDescent="0.3">
      <c r="J616" s="59"/>
      <c r="K616" s="59"/>
      <c r="M616" s="59"/>
      <c r="N616" s="59"/>
      <c r="O616" s="59"/>
      <c r="Q616" s="59"/>
    </row>
    <row r="617" spans="10:17" x14ac:dyDescent="0.3">
      <c r="J617" s="59"/>
      <c r="K617" s="59"/>
      <c r="M617" s="59"/>
      <c r="N617" s="59"/>
      <c r="O617" s="59"/>
      <c r="Q617" s="59"/>
    </row>
    <row r="618" spans="10:17" x14ac:dyDescent="0.3">
      <c r="J618" s="59"/>
      <c r="K618" s="59"/>
      <c r="M618" s="59"/>
      <c r="N618" s="59"/>
      <c r="O618" s="59"/>
      <c r="Q618" s="59"/>
    </row>
    <row r="619" spans="10:17" x14ac:dyDescent="0.3">
      <c r="J619" s="59"/>
      <c r="K619" s="59"/>
      <c r="M619" s="59"/>
      <c r="N619" s="59"/>
      <c r="O619" s="59"/>
      <c r="Q619" s="59"/>
    </row>
    <row r="620" spans="10:17" x14ac:dyDescent="0.3">
      <c r="J620" s="59"/>
      <c r="K620" s="59"/>
      <c r="M620" s="59"/>
      <c r="N620" s="59"/>
      <c r="O620" s="59"/>
      <c r="Q620" s="59"/>
    </row>
    <row r="621" spans="10:17" x14ac:dyDescent="0.3">
      <c r="J621" s="59"/>
      <c r="K621" s="59"/>
      <c r="M621" s="59"/>
      <c r="N621" s="59"/>
      <c r="O621" s="59"/>
      <c r="Q621" s="59"/>
    </row>
    <row r="622" spans="10:17" x14ac:dyDescent="0.3">
      <c r="J622" s="59"/>
      <c r="K622" s="59"/>
      <c r="M622" s="59"/>
      <c r="N622" s="59"/>
      <c r="O622" s="59"/>
      <c r="Q622" s="59"/>
    </row>
    <row r="623" spans="10:17" x14ac:dyDescent="0.3">
      <c r="J623" s="59"/>
      <c r="K623" s="59"/>
      <c r="M623" s="59"/>
      <c r="N623" s="59"/>
      <c r="O623" s="59"/>
      <c r="Q623" s="59"/>
    </row>
    <row r="624" spans="10:17" x14ac:dyDescent="0.3">
      <c r="J624" s="59"/>
      <c r="K624" s="59"/>
      <c r="M624" s="59"/>
      <c r="N624" s="59"/>
      <c r="O624" s="59"/>
      <c r="Q624" s="59"/>
    </row>
    <row r="625" spans="10:17" x14ac:dyDescent="0.3">
      <c r="J625" s="59"/>
      <c r="K625" s="59"/>
      <c r="M625" s="59"/>
      <c r="N625" s="59"/>
      <c r="O625" s="59"/>
      <c r="Q625" s="59"/>
    </row>
    <row r="626" spans="10:17" x14ac:dyDescent="0.3">
      <c r="J626" s="59"/>
      <c r="K626" s="59"/>
      <c r="M626" s="59"/>
      <c r="N626" s="59"/>
      <c r="O626" s="59"/>
      <c r="Q626" s="59"/>
    </row>
    <row r="627" spans="10:17" x14ac:dyDescent="0.3">
      <c r="J627" s="59"/>
      <c r="K627" s="59"/>
      <c r="M627" s="59"/>
      <c r="N627" s="59"/>
      <c r="O627" s="59"/>
      <c r="Q627" s="59"/>
    </row>
    <row r="628" spans="10:17" x14ac:dyDescent="0.3">
      <c r="J628" s="59"/>
      <c r="K628" s="59"/>
      <c r="M628" s="59"/>
      <c r="N628" s="59"/>
      <c r="O628" s="59"/>
      <c r="Q628" s="59"/>
    </row>
    <row r="629" spans="10:17" x14ac:dyDescent="0.3">
      <c r="J629" s="59"/>
      <c r="K629" s="59"/>
      <c r="M629" s="59"/>
      <c r="N629" s="59"/>
      <c r="O629" s="59"/>
      <c r="Q629" s="59"/>
    </row>
    <row r="630" spans="10:17" x14ac:dyDescent="0.3">
      <c r="J630" s="59"/>
      <c r="K630" s="59"/>
      <c r="M630" s="59"/>
      <c r="N630" s="59"/>
      <c r="O630" s="59"/>
      <c r="Q630" s="59"/>
    </row>
    <row r="631" spans="10:17" x14ac:dyDescent="0.3">
      <c r="J631" s="59"/>
      <c r="K631" s="59"/>
      <c r="M631" s="59"/>
      <c r="N631" s="59"/>
      <c r="O631" s="59"/>
      <c r="Q631" s="59"/>
    </row>
    <row r="632" spans="10:17" x14ac:dyDescent="0.3">
      <c r="J632" s="59"/>
      <c r="K632" s="59"/>
      <c r="M632" s="59"/>
      <c r="N632" s="59"/>
      <c r="O632" s="59"/>
      <c r="Q632" s="59"/>
    </row>
    <row r="633" spans="10:17" x14ac:dyDescent="0.3">
      <c r="J633" s="59"/>
      <c r="K633" s="59"/>
      <c r="M633" s="59"/>
      <c r="N633" s="59"/>
      <c r="O633" s="59"/>
      <c r="Q633" s="59"/>
    </row>
    <row r="634" spans="10:17" x14ac:dyDescent="0.3">
      <c r="J634" s="59"/>
      <c r="K634" s="59"/>
      <c r="M634" s="59"/>
      <c r="N634" s="59"/>
      <c r="O634" s="59"/>
      <c r="Q634" s="59"/>
    </row>
    <row r="635" spans="10:17" x14ac:dyDescent="0.3">
      <c r="J635" s="59"/>
      <c r="K635" s="59"/>
      <c r="M635" s="59"/>
      <c r="N635" s="59"/>
      <c r="O635" s="59"/>
      <c r="Q635" s="59"/>
    </row>
    <row r="636" spans="10:17" x14ac:dyDescent="0.3">
      <c r="J636" s="59"/>
      <c r="K636" s="59"/>
      <c r="M636" s="59"/>
      <c r="N636" s="59"/>
      <c r="O636" s="59"/>
      <c r="Q636" s="59"/>
    </row>
    <row r="637" spans="10:17" x14ac:dyDescent="0.3">
      <c r="J637" s="59"/>
      <c r="K637" s="59"/>
      <c r="M637" s="59"/>
      <c r="N637" s="59"/>
      <c r="O637" s="59"/>
      <c r="Q637" s="59"/>
    </row>
    <row r="638" spans="10:17" x14ac:dyDescent="0.3">
      <c r="J638" s="59"/>
      <c r="K638" s="59"/>
      <c r="M638" s="59"/>
      <c r="N638" s="59"/>
      <c r="O638" s="59"/>
      <c r="Q638" s="59"/>
    </row>
    <row r="639" spans="10:17" x14ac:dyDescent="0.3">
      <c r="J639" s="59"/>
      <c r="K639" s="59"/>
      <c r="M639" s="59"/>
      <c r="N639" s="59"/>
      <c r="O639" s="59"/>
      <c r="Q639" s="59"/>
    </row>
    <row r="640" spans="10:17" x14ac:dyDescent="0.3">
      <c r="J640" s="59"/>
      <c r="K640" s="59"/>
      <c r="M640" s="59"/>
      <c r="N640" s="59"/>
      <c r="O640" s="59"/>
      <c r="Q640" s="59"/>
    </row>
    <row r="641" spans="10:17" x14ac:dyDescent="0.3">
      <c r="J641" s="59"/>
      <c r="K641" s="59"/>
      <c r="M641" s="59"/>
      <c r="N641" s="59"/>
      <c r="O641" s="59"/>
      <c r="Q641" s="59"/>
    </row>
    <row r="642" spans="10:17" x14ac:dyDescent="0.3">
      <c r="J642" s="59"/>
      <c r="K642" s="59"/>
      <c r="M642" s="59"/>
      <c r="N642" s="59"/>
      <c r="O642" s="59"/>
      <c r="Q642" s="59"/>
    </row>
    <row r="643" spans="10:17" x14ac:dyDescent="0.3">
      <c r="J643" s="59"/>
      <c r="K643" s="59"/>
      <c r="M643" s="59"/>
      <c r="N643" s="59"/>
      <c r="O643" s="59"/>
      <c r="Q643" s="59"/>
    </row>
    <row r="644" spans="10:17" x14ac:dyDescent="0.3">
      <c r="J644" s="59"/>
      <c r="K644" s="59"/>
      <c r="M644" s="59"/>
      <c r="N644" s="59"/>
      <c r="O644" s="59"/>
      <c r="Q644" s="59"/>
    </row>
    <row r="645" spans="10:17" x14ac:dyDescent="0.3">
      <c r="J645" s="59"/>
      <c r="K645" s="59"/>
      <c r="M645" s="59"/>
      <c r="N645" s="59"/>
      <c r="O645" s="59"/>
      <c r="Q645" s="59"/>
    </row>
    <row r="646" spans="10:17" x14ac:dyDescent="0.3">
      <c r="J646" s="59"/>
      <c r="K646" s="59"/>
      <c r="M646" s="59"/>
      <c r="N646" s="59"/>
      <c r="O646" s="59"/>
      <c r="Q646" s="59"/>
    </row>
    <row r="647" spans="10:17" x14ac:dyDescent="0.3">
      <c r="J647" s="59"/>
      <c r="K647" s="59"/>
      <c r="M647" s="59"/>
      <c r="N647" s="59"/>
      <c r="O647" s="59"/>
      <c r="Q647" s="59"/>
    </row>
    <row r="648" spans="10:17" x14ac:dyDescent="0.3">
      <c r="J648" s="59"/>
      <c r="K648" s="59"/>
      <c r="M648" s="59"/>
      <c r="N648" s="59"/>
      <c r="O648" s="59"/>
      <c r="Q648" s="59"/>
    </row>
    <row r="649" spans="10:17" x14ac:dyDescent="0.3">
      <c r="J649" s="59"/>
      <c r="K649" s="59"/>
      <c r="M649" s="59"/>
      <c r="N649" s="59"/>
      <c r="O649" s="59"/>
      <c r="Q649" s="59"/>
    </row>
    <row r="650" spans="10:17" x14ac:dyDescent="0.3">
      <c r="J650" s="59"/>
      <c r="K650" s="59"/>
      <c r="M650" s="59"/>
      <c r="N650" s="59"/>
      <c r="O650" s="59"/>
      <c r="Q650" s="59"/>
    </row>
    <row r="651" spans="10:17" x14ac:dyDescent="0.3">
      <c r="J651" s="59"/>
      <c r="K651" s="59"/>
      <c r="M651" s="59"/>
      <c r="N651" s="59"/>
      <c r="O651" s="59"/>
      <c r="Q651" s="59"/>
    </row>
    <row r="652" spans="10:17" x14ac:dyDescent="0.3">
      <c r="J652" s="59"/>
      <c r="K652" s="59"/>
      <c r="M652" s="59"/>
      <c r="N652" s="59"/>
      <c r="O652" s="59"/>
      <c r="Q652" s="59"/>
    </row>
    <row r="653" spans="10:17" x14ac:dyDescent="0.3">
      <c r="J653" s="59"/>
      <c r="K653" s="59"/>
      <c r="M653" s="59"/>
      <c r="N653" s="59"/>
      <c r="O653" s="59"/>
      <c r="Q653" s="59"/>
    </row>
    <row r="654" spans="10:17" x14ac:dyDescent="0.3">
      <c r="J654" s="59"/>
      <c r="K654" s="59"/>
      <c r="M654" s="59"/>
      <c r="N654" s="59"/>
      <c r="O654" s="59"/>
      <c r="Q654" s="59"/>
    </row>
    <row r="655" spans="10:17" x14ac:dyDescent="0.3">
      <c r="J655" s="59"/>
      <c r="K655" s="59"/>
      <c r="M655" s="59"/>
      <c r="N655" s="59"/>
      <c r="O655" s="59"/>
      <c r="Q655" s="59"/>
    </row>
    <row r="656" spans="10:17" x14ac:dyDescent="0.3">
      <c r="J656" s="59"/>
      <c r="K656" s="59"/>
      <c r="M656" s="59"/>
      <c r="N656" s="59"/>
      <c r="O656" s="59"/>
      <c r="Q656" s="59"/>
    </row>
    <row r="657" spans="10:17" x14ac:dyDescent="0.3">
      <c r="J657" s="59"/>
      <c r="K657" s="59"/>
      <c r="M657" s="59"/>
      <c r="N657" s="59"/>
      <c r="O657" s="59"/>
      <c r="Q657" s="59"/>
    </row>
    <row r="658" spans="10:17" x14ac:dyDescent="0.3">
      <c r="J658" s="59"/>
      <c r="K658" s="59"/>
      <c r="M658" s="59"/>
      <c r="N658" s="59"/>
      <c r="O658" s="59"/>
      <c r="Q658" s="59"/>
    </row>
    <row r="659" spans="10:17" x14ac:dyDescent="0.3">
      <c r="J659" s="59"/>
      <c r="K659" s="59"/>
      <c r="M659" s="59"/>
      <c r="N659" s="59"/>
      <c r="O659" s="59"/>
      <c r="Q659" s="59"/>
    </row>
    <row r="660" spans="10:17" x14ac:dyDescent="0.3">
      <c r="J660" s="59"/>
      <c r="K660" s="59"/>
      <c r="M660" s="59"/>
      <c r="N660" s="59"/>
      <c r="O660" s="59"/>
      <c r="Q660" s="59"/>
    </row>
    <row r="661" spans="10:17" x14ac:dyDescent="0.3">
      <c r="J661" s="59"/>
      <c r="K661" s="59"/>
      <c r="M661" s="59"/>
      <c r="N661" s="59"/>
      <c r="O661" s="59"/>
      <c r="Q661" s="59"/>
    </row>
    <row r="662" spans="10:17" x14ac:dyDescent="0.3">
      <c r="J662" s="59"/>
      <c r="K662" s="59"/>
      <c r="M662" s="59"/>
      <c r="N662" s="59"/>
      <c r="O662" s="59"/>
      <c r="Q662" s="59"/>
    </row>
    <row r="663" spans="10:17" x14ac:dyDescent="0.3">
      <c r="J663" s="59"/>
      <c r="K663" s="59"/>
      <c r="M663" s="59"/>
      <c r="N663" s="59"/>
      <c r="O663" s="59"/>
      <c r="Q663" s="59"/>
    </row>
    <row r="664" spans="10:17" x14ac:dyDescent="0.3">
      <c r="J664" s="59"/>
      <c r="K664" s="59"/>
      <c r="M664" s="59"/>
      <c r="N664" s="59"/>
      <c r="O664" s="59"/>
      <c r="Q664" s="59"/>
    </row>
    <row r="665" spans="10:17" x14ac:dyDescent="0.3">
      <c r="J665" s="59"/>
      <c r="K665" s="59"/>
      <c r="M665" s="59"/>
      <c r="N665" s="59"/>
      <c r="O665" s="59"/>
      <c r="Q665" s="59"/>
    </row>
    <row r="666" spans="10:17" x14ac:dyDescent="0.3">
      <c r="J666" s="59"/>
      <c r="K666" s="59"/>
      <c r="M666" s="59"/>
      <c r="N666" s="59"/>
      <c r="O666" s="59"/>
      <c r="Q666" s="59"/>
    </row>
    <row r="667" spans="10:17" x14ac:dyDescent="0.3">
      <c r="J667" s="59"/>
      <c r="K667" s="59"/>
      <c r="M667" s="59"/>
      <c r="N667" s="59"/>
      <c r="O667" s="59"/>
      <c r="Q667" s="59"/>
    </row>
    <row r="668" spans="10:17" x14ac:dyDescent="0.3">
      <c r="J668" s="59"/>
      <c r="K668" s="59"/>
      <c r="M668" s="59"/>
      <c r="N668" s="59"/>
      <c r="O668" s="59"/>
      <c r="Q668" s="59"/>
    </row>
    <row r="669" spans="10:17" x14ac:dyDescent="0.3">
      <c r="J669" s="59"/>
      <c r="K669" s="59"/>
      <c r="M669" s="59"/>
      <c r="N669" s="59"/>
      <c r="O669" s="59"/>
      <c r="Q669" s="59"/>
    </row>
    <row r="670" spans="10:17" x14ac:dyDescent="0.3">
      <c r="J670" s="59"/>
      <c r="K670" s="59"/>
      <c r="M670" s="59"/>
      <c r="N670" s="59"/>
      <c r="O670" s="59"/>
      <c r="Q670" s="59"/>
    </row>
    <row r="671" spans="10:17" x14ac:dyDescent="0.3">
      <c r="J671" s="59"/>
      <c r="K671" s="59"/>
      <c r="M671" s="59"/>
      <c r="N671" s="59"/>
      <c r="O671" s="59"/>
      <c r="Q671" s="59"/>
    </row>
    <row r="672" spans="10:17" x14ac:dyDescent="0.3">
      <c r="J672" s="59"/>
      <c r="K672" s="59"/>
      <c r="M672" s="59"/>
      <c r="N672" s="59"/>
      <c r="O672" s="59"/>
      <c r="Q672" s="59"/>
    </row>
    <row r="673" spans="10:17" x14ac:dyDescent="0.3">
      <c r="J673" s="59"/>
      <c r="K673" s="59"/>
      <c r="M673" s="59"/>
      <c r="N673" s="59"/>
      <c r="O673" s="59"/>
      <c r="Q673" s="59"/>
    </row>
    <row r="674" spans="10:17" x14ac:dyDescent="0.3">
      <c r="J674" s="59"/>
      <c r="K674" s="59"/>
      <c r="M674" s="59"/>
      <c r="N674" s="59"/>
      <c r="O674" s="59"/>
      <c r="Q674" s="59"/>
    </row>
    <row r="675" spans="10:17" x14ac:dyDescent="0.3">
      <c r="J675" s="59"/>
      <c r="K675" s="59"/>
      <c r="M675" s="59"/>
      <c r="N675" s="59"/>
      <c r="O675" s="59"/>
      <c r="Q675" s="59"/>
    </row>
    <row r="676" spans="10:17" x14ac:dyDescent="0.3">
      <c r="J676" s="59"/>
      <c r="K676" s="59"/>
      <c r="M676" s="59"/>
      <c r="N676" s="59"/>
      <c r="O676" s="59"/>
      <c r="Q676" s="59"/>
    </row>
    <row r="677" spans="10:17" x14ac:dyDescent="0.3">
      <c r="J677" s="59"/>
      <c r="K677" s="59"/>
      <c r="M677" s="59"/>
      <c r="N677" s="59"/>
      <c r="O677" s="59"/>
      <c r="Q677" s="59"/>
    </row>
    <row r="678" spans="10:17" x14ac:dyDescent="0.3">
      <c r="J678" s="59"/>
      <c r="K678" s="59"/>
      <c r="M678" s="59"/>
      <c r="N678" s="59"/>
      <c r="O678" s="59"/>
      <c r="Q678" s="59"/>
    </row>
    <row r="679" spans="10:17" x14ac:dyDescent="0.3">
      <c r="J679" s="59"/>
      <c r="K679" s="59"/>
      <c r="M679" s="59"/>
      <c r="N679" s="59"/>
      <c r="O679" s="59"/>
      <c r="Q679" s="59"/>
    </row>
    <row r="680" spans="10:17" x14ac:dyDescent="0.3">
      <c r="J680" s="59"/>
      <c r="K680" s="59"/>
      <c r="M680" s="59"/>
      <c r="N680" s="59"/>
      <c r="O680" s="59"/>
      <c r="Q680" s="59"/>
    </row>
    <row r="681" spans="10:17" x14ac:dyDescent="0.3">
      <c r="J681" s="59"/>
      <c r="K681" s="59"/>
      <c r="M681" s="59"/>
      <c r="N681" s="59"/>
      <c r="O681" s="59"/>
      <c r="Q681" s="59"/>
    </row>
    <row r="682" spans="10:17" x14ac:dyDescent="0.3">
      <c r="J682" s="59"/>
      <c r="K682" s="59"/>
      <c r="M682" s="59"/>
      <c r="N682" s="59"/>
      <c r="O682" s="59"/>
      <c r="Q682" s="59"/>
    </row>
    <row r="683" spans="10:17" x14ac:dyDescent="0.3">
      <c r="J683" s="59"/>
      <c r="K683" s="59"/>
      <c r="M683" s="59"/>
      <c r="N683" s="59"/>
      <c r="O683" s="59"/>
      <c r="Q683" s="59"/>
    </row>
    <row r="684" spans="10:17" x14ac:dyDescent="0.3">
      <c r="J684" s="59"/>
      <c r="K684" s="59"/>
      <c r="M684" s="59"/>
      <c r="N684" s="59"/>
      <c r="O684" s="59"/>
      <c r="Q684" s="59"/>
    </row>
    <row r="685" spans="10:17" x14ac:dyDescent="0.3">
      <c r="J685" s="59"/>
      <c r="K685" s="59"/>
      <c r="M685" s="59"/>
      <c r="N685" s="59"/>
      <c r="O685" s="59"/>
      <c r="Q685" s="59"/>
    </row>
    <row r="686" spans="10:17" x14ac:dyDescent="0.3">
      <c r="J686" s="59"/>
      <c r="K686" s="59"/>
      <c r="M686" s="59"/>
      <c r="N686" s="59"/>
      <c r="O686" s="59"/>
      <c r="Q686" s="59"/>
    </row>
    <row r="687" spans="10:17" x14ac:dyDescent="0.3">
      <c r="J687" s="59"/>
      <c r="K687" s="59"/>
      <c r="M687" s="59"/>
      <c r="N687" s="59"/>
      <c r="O687" s="59"/>
      <c r="Q687" s="59"/>
    </row>
    <row r="688" spans="10:17" x14ac:dyDescent="0.3">
      <c r="J688" s="59"/>
      <c r="K688" s="59"/>
      <c r="M688" s="59"/>
      <c r="N688" s="59"/>
      <c r="O688" s="59"/>
      <c r="Q688" s="59"/>
    </row>
    <row r="689" spans="10:17" x14ac:dyDescent="0.3">
      <c r="J689" s="59"/>
      <c r="K689" s="59"/>
      <c r="M689" s="59"/>
      <c r="N689" s="59"/>
      <c r="O689" s="59"/>
      <c r="Q689" s="59"/>
    </row>
    <row r="690" spans="10:17" x14ac:dyDescent="0.3">
      <c r="J690" s="59"/>
      <c r="K690" s="59"/>
      <c r="M690" s="59"/>
      <c r="N690" s="59"/>
      <c r="O690" s="59"/>
      <c r="Q690" s="59"/>
    </row>
    <row r="691" spans="10:17" x14ac:dyDescent="0.3">
      <c r="J691" s="59"/>
      <c r="K691" s="59"/>
      <c r="M691" s="59"/>
      <c r="N691" s="59"/>
      <c r="O691" s="59"/>
      <c r="Q691" s="59"/>
    </row>
    <row r="692" spans="10:17" x14ac:dyDescent="0.3">
      <c r="J692" s="59"/>
      <c r="K692" s="59"/>
      <c r="M692" s="59"/>
      <c r="N692" s="59"/>
      <c r="O692" s="59"/>
      <c r="Q692" s="59"/>
    </row>
    <row r="693" spans="10:17" x14ac:dyDescent="0.3">
      <c r="J693" s="59"/>
      <c r="K693" s="59"/>
      <c r="M693" s="59"/>
      <c r="N693" s="59"/>
      <c r="O693" s="59"/>
      <c r="Q693" s="59"/>
    </row>
    <row r="694" spans="10:17" x14ac:dyDescent="0.3">
      <c r="J694" s="59"/>
      <c r="K694" s="59"/>
      <c r="M694" s="59"/>
      <c r="N694" s="59"/>
      <c r="O694" s="59"/>
      <c r="Q694" s="59"/>
    </row>
    <row r="695" spans="10:17" x14ac:dyDescent="0.3">
      <c r="J695" s="59"/>
      <c r="K695" s="59"/>
      <c r="M695" s="59"/>
      <c r="N695" s="59"/>
      <c r="O695" s="59"/>
      <c r="Q695" s="59"/>
    </row>
    <row r="696" spans="10:17" x14ac:dyDescent="0.3">
      <c r="J696" s="59"/>
      <c r="K696" s="59"/>
      <c r="M696" s="59"/>
      <c r="N696" s="59"/>
      <c r="O696" s="59"/>
      <c r="Q696" s="59"/>
    </row>
    <row r="697" spans="10:17" x14ac:dyDescent="0.3">
      <c r="J697" s="59"/>
      <c r="K697" s="59"/>
      <c r="M697" s="59"/>
      <c r="N697" s="59"/>
      <c r="O697" s="59"/>
      <c r="Q697" s="59"/>
    </row>
    <row r="698" spans="10:17" x14ac:dyDescent="0.3">
      <c r="J698" s="59"/>
      <c r="K698" s="59"/>
      <c r="M698" s="59"/>
      <c r="N698" s="59"/>
      <c r="O698" s="59"/>
      <c r="Q698" s="59"/>
    </row>
    <row r="699" spans="10:17" x14ac:dyDescent="0.3">
      <c r="J699" s="59"/>
      <c r="K699" s="59"/>
      <c r="M699" s="59"/>
      <c r="N699" s="59"/>
      <c r="O699" s="59"/>
      <c r="Q699" s="59"/>
    </row>
    <row r="700" spans="10:17" x14ac:dyDescent="0.3">
      <c r="J700" s="59"/>
      <c r="K700" s="59"/>
      <c r="M700" s="59"/>
      <c r="N700" s="59"/>
      <c r="O700" s="59"/>
      <c r="Q700" s="59"/>
    </row>
    <row r="701" spans="10:17" x14ac:dyDescent="0.3">
      <c r="J701" s="59"/>
      <c r="K701" s="59"/>
      <c r="M701" s="59"/>
      <c r="N701" s="59"/>
      <c r="O701" s="59"/>
      <c r="Q701" s="59"/>
    </row>
    <row r="702" spans="10:17" x14ac:dyDescent="0.3">
      <c r="J702" s="59"/>
      <c r="K702" s="59"/>
      <c r="M702" s="59"/>
      <c r="N702" s="59"/>
      <c r="O702" s="59"/>
      <c r="Q702" s="59"/>
    </row>
    <row r="703" spans="10:17" x14ac:dyDescent="0.3">
      <c r="J703" s="59"/>
      <c r="K703" s="59"/>
      <c r="M703" s="59"/>
      <c r="N703" s="59"/>
      <c r="O703" s="59"/>
      <c r="Q703" s="59"/>
    </row>
    <row r="704" spans="10:17" x14ac:dyDescent="0.3">
      <c r="J704" s="59"/>
      <c r="K704" s="59"/>
      <c r="M704" s="59"/>
      <c r="N704" s="59"/>
      <c r="O704" s="59"/>
      <c r="Q704" s="59"/>
    </row>
    <row r="705" spans="10:17" x14ac:dyDescent="0.3">
      <c r="J705" s="59"/>
      <c r="K705" s="59"/>
      <c r="M705" s="59"/>
      <c r="N705" s="59"/>
      <c r="O705" s="59"/>
      <c r="Q705" s="59"/>
    </row>
    <row r="706" spans="10:17" x14ac:dyDescent="0.3">
      <c r="J706" s="59"/>
      <c r="K706" s="59"/>
      <c r="M706" s="59"/>
      <c r="N706" s="59"/>
      <c r="O706" s="59"/>
      <c r="Q706" s="59"/>
    </row>
    <row r="707" spans="10:17" x14ac:dyDescent="0.3">
      <c r="J707" s="59"/>
      <c r="K707" s="59"/>
      <c r="M707" s="59"/>
      <c r="N707" s="59"/>
      <c r="O707" s="59"/>
      <c r="Q707" s="59"/>
    </row>
    <row r="708" spans="10:17" x14ac:dyDescent="0.3">
      <c r="J708" s="59"/>
      <c r="K708" s="59"/>
      <c r="M708" s="59"/>
      <c r="N708" s="59"/>
      <c r="O708" s="59"/>
      <c r="Q708" s="59"/>
    </row>
    <row r="709" spans="10:17" x14ac:dyDescent="0.3">
      <c r="J709" s="59"/>
      <c r="K709" s="59"/>
      <c r="M709" s="59"/>
      <c r="N709" s="59"/>
      <c r="O709" s="59"/>
      <c r="Q709" s="59"/>
    </row>
    <row r="710" spans="10:17" x14ac:dyDescent="0.3">
      <c r="J710" s="59"/>
      <c r="K710" s="59"/>
      <c r="M710" s="59"/>
      <c r="N710" s="59"/>
      <c r="O710" s="59"/>
      <c r="Q710" s="59"/>
    </row>
    <row r="711" spans="10:17" x14ac:dyDescent="0.3">
      <c r="J711" s="59"/>
      <c r="K711" s="59"/>
      <c r="M711" s="59"/>
      <c r="N711" s="59"/>
      <c r="O711" s="59"/>
      <c r="Q711" s="59"/>
    </row>
    <row r="712" spans="10:17" x14ac:dyDescent="0.3">
      <c r="J712" s="59"/>
      <c r="K712" s="59"/>
      <c r="M712" s="59"/>
      <c r="N712" s="59"/>
      <c r="O712" s="59"/>
      <c r="Q712" s="59"/>
    </row>
    <row r="713" spans="10:17" x14ac:dyDescent="0.3">
      <c r="J713" s="59"/>
      <c r="K713" s="59"/>
      <c r="M713" s="59"/>
      <c r="N713" s="59"/>
      <c r="O713" s="59"/>
      <c r="Q713" s="59"/>
    </row>
    <row r="714" spans="10:17" x14ac:dyDescent="0.3">
      <c r="J714" s="59"/>
      <c r="K714" s="59"/>
      <c r="M714" s="59"/>
      <c r="N714" s="59"/>
      <c r="O714" s="59"/>
      <c r="Q714" s="59"/>
    </row>
    <row r="715" spans="10:17" x14ac:dyDescent="0.3">
      <c r="J715" s="59"/>
      <c r="K715" s="59"/>
      <c r="M715" s="59"/>
      <c r="N715" s="59"/>
      <c r="O715" s="59"/>
      <c r="Q715" s="59"/>
    </row>
    <row r="716" spans="10:17" x14ac:dyDescent="0.3">
      <c r="J716" s="59"/>
      <c r="K716" s="59"/>
      <c r="M716" s="59"/>
      <c r="N716" s="59"/>
      <c r="O716" s="59"/>
      <c r="Q716" s="59"/>
    </row>
    <row r="717" spans="10:17" x14ac:dyDescent="0.3">
      <c r="J717" s="59"/>
      <c r="K717" s="59"/>
      <c r="M717" s="59"/>
      <c r="N717" s="59"/>
      <c r="O717" s="59"/>
      <c r="Q717" s="59"/>
    </row>
    <row r="718" spans="10:17" x14ac:dyDescent="0.3">
      <c r="J718" s="59"/>
      <c r="K718" s="59"/>
      <c r="M718" s="59"/>
      <c r="N718" s="59"/>
      <c r="O718" s="59"/>
      <c r="Q718" s="59"/>
    </row>
    <row r="719" spans="10:17" x14ac:dyDescent="0.3">
      <c r="J719" s="59"/>
      <c r="K719" s="59"/>
      <c r="M719" s="59"/>
      <c r="N719" s="59"/>
      <c r="O719" s="59"/>
      <c r="Q719" s="59"/>
    </row>
    <row r="720" spans="10:17" x14ac:dyDescent="0.3">
      <c r="J720" s="59"/>
      <c r="K720" s="59"/>
      <c r="M720" s="59"/>
      <c r="N720" s="59"/>
      <c r="O720" s="59"/>
      <c r="Q720" s="59"/>
    </row>
    <row r="721" spans="10:17" x14ac:dyDescent="0.3">
      <c r="J721" s="59"/>
      <c r="K721" s="59"/>
      <c r="M721" s="59"/>
      <c r="N721" s="59"/>
      <c r="O721" s="59"/>
      <c r="Q721" s="59"/>
    </row>
    <row r="722" spans="10:17" x14ac:dyDescent="0.3">
      <c r="J722" s="59"/>
      <c r="K722" s="59"/>
      <c r="M722" s="59"/>
      <c r="N722" s="59"/>
      <c r="O722" s="59"/>
      <c r="Q722" s="59"/>
    </row>
    <row r="723" spans="10:17" x14ac:dyDescent="0.3">
      <c r="J723" s="59"/>
      <c r="K723" s="59"/>
      <c r="M723" s="59"/>
      <c r="N723" s="59"/>
      <c r="O723" s="59"/>
      <c r="Q723" s="59"/>
    </row>
    <row r="724" spans="10:17" x14ac:dyDescent="0.3">
      <c r="J724" s="59"/>
      <c r="K724" s="59"/>
      <c r="M724" s="59"/>
      <c r="N724" s="59"/>
      <c r="O724" s="59"/>
      <c r="Q724" s="59"/>
    </row>
    <row r="725" spans="10:17" x14ac:dyDescent="0.3">
      <c r="J725" s="59"/>
      <c r="K725" s="59"/>
      <c r="M725" s="59"/>
      <c r="N725" s="59"/>
      <c r="O725" s="59"/>
      <c r="Q725" s="59"/>
    </row>
    <row r="726" spans="10:17" x14ac:dyDescent="0.3">
      <c r="J726" s="59"/>
      <c r="K726" s="59"/>
      <c r="M726" s="59"/>
      <c r="N726" s="59"/>
      <c r="O726" s="59"/>
      <c r="Q726" s="59"/>
    </row>
    <row r="727" spans="10:17" x14ac:dyDescent="0.3">
      <c r="J727" s="59"/>
      <c r="K727" s="59"/>
      <c r="M727" s="59"/>
      <c r="N727" s="59"/>
      <c r="O727" s="59"/>
      <c r="Q727" s="59"/>
    </row>
    <row r="728" spans="10:17" x14ac:dyDescent="0.3">
      <c r="J728" s="59"/>
      <c r="K728" s="59"/>
      <c r="M728" s="59"/>
      <c r="N728" s="59"/>
      <c r="O728" s="59"/>
      <c r="Q728" s="59"/>
    </row>
    <row r="729" spans="10:17" x14ac:dyDescent="0.3">
      <c r="J729" s="59"/>
      <c r="K729" s="59"/>
      <c r="M729" s="59"/>
      <c r="N729" s="59"/>
      <c r="O729" s="59"/>
      <c r="Q729" s="59"/>
    </row>
    <row r="730" spans="10:17" x14ac:dyDescent="0.3">
      <c r="J730" s="59"/>
      <c r="K730" s="59"/>
      <c r="M730" s="59"/>
      <c r="N730" s="59"/>
      <c r="O730" s="59"/>
      <c r="Q730" s="59"/>
    </row>
    <row r="731" spans="10:17" x14ac:dyDescent="0.3">
      <c r="J731" s="59"/>
      <c r="K731" s="59"/>
      <c r="M731" s="59"/>
      <c r="N731" s="59"/>
      <c r="O731" s="59"/>
      <c r="Q731" s="59"/>
    </row>
    <row r="732" spans="10:17" x14ac:dyDescent="0.3">
      <c r="J732" s="59"/>
      <c r="K732" s="59"/>
      <c r="M732" s="59"/>
      <c r="N732" s="59"/>
      <c r="O732" s="59"/>
      <c r="Q732" s="59"/>
    </row>
    <row r="733" spans="10:17" x14ac:dyDescent="0.3">
      <c r="J733" s="59"/>
      <c r="K733" s="59"/>
      <c r="M733" s="59"/>
      <c r="N733" s="59"/>
      <c r="O733" s="59"/>
      <c r="Q733" s="59"/>
    </row>
    <row r="734" spans="10:17" x14ac:dyDescent="0.3">
      <c r="J734" s="59"/>
      <c r="K734" s="59"/>
      <c r="M734" s="59"/>
      <c r="N734" s="59"/>
      <c r="O734" s="59"/>
      <c r="Q734" s="59"/>
    </row>
    <row r="735" spans="10:17" x14ac:dyDescent="0.3">
      <c r="J735" s="59"/>
      <c r="K735" s="59"/>
      <c r="M735" s="59"/>
      <c r="N735" s="59"/>
      <c r="O735" s="59"/>
      <c r="Q735" s="59"/>
    </row>
    <row r="736" spans="10:17" x14ac:dyDescent="0.3">
      <c r="J736" s="59"/>
      <c r="K736" s="59"/>
      <c r="M736" s="59"/>
      <c r="N736" s="59"/>
      <c r="O736" s="59"/>
      <c r="Q736" s="59"/>
    </row>
    <row r="737" spans="10:17" x14ac:dyDescent="0.3">
      <c r="J737" s="59"/>
      <c r="K737" s="59"/>
      <c r="M737" s="59"/>
      <c r="N737" s="59"/>
      <c r="O737" s="59"/>
      <c r="Q737" s="59"/>
    </row>
    <row r="738" spans="10:17" x14ac:dyDescent="0.3">
      <c r="J738" s="59"/>
      <c r="K738" s="59"/>
      <c r="M738" s="59"/>
      <c r="N738" s="59"/>
      <c r="O738" s="59"/>
      <c r="Q738" s="59"/>
    </row>
    <row r="739" spans="10:17" x14ac:dyDescent="0.3">
      <c r="J739" s="59"/>
      <c r="K739" s="59"/>
      <c r="M739" s="59"/>
      <c r="N739" s="59"/>
      <c r="O739" s="59"/>
      <c r="Q739" s="59"/>
    </row>
    <row r="740" spans="10:17" x14ac:dyDescent="0.3">
      <c r="J740" s="59"/>
      <c r="K740" s="59"/>
      <c r="M740" s="59"/>
      <c r="N740" s="59"/>
      <c r="O740" s="59"/>
      <c r="Q740" s="59"/>
    </row>
    <row r="741" spans="10:17" x14ac:dyDescent="0.3">
      <c r="J741" s="59"/>
      <c r="K741" s="59"/>
      <c r="M741" s="59"/>
      <c r="N741" s="59"/>
      <c r="O741" s="59"/>
      <c r="Q741" s="59"/>
    </row>
    <row r="742" spans="10:17" x14ac:dyDescent="0.3">
      <c r="J742" s="59"/>
      <c r="K742" s="59"/>
      <c r="M742" s="59"/>
      <c r="N742" s="59"/>
      <c r="O742" s="59"/>
      <c r="Q742" s="59"/>
    </row>
    <row r="743" spans="10:17" x14ac:dyDescent="0.3">
      <c r="J743" s="59"/>
      <c r="K743" s="59"/>
      <c r="M743" s="59"/>
      <c r="N743" s="59"/>
      <c r="O743" s="59"/>
      <c r="Q743" s="59"/>
    </row>
    <row r="744" spans="10:17" x14ac:dyDescent="0.3">
      <c r="J744" s="59"/>
      <c r="K744" s="59"/>
      <c r="M744" s="59"/>
      <c r="N744" s="59"/>
      <c r="O744" s="59"/>
      <c r="Q744" s="59"/>
    </row>
    <row r="745" spans="10:17" x14ac:dyDescent="0.3">
      <c r="J745" s="59"/>
      <c r="K745" s="59"/>
      <c r="M745" s="59"/>
      <c r="N745" s="59"/>
      <c r="O745" s="59"/>
      <c r="Q745" s="59"/>
    </row>
    <row r="746" spans="10:17" x14ac:dyDescent="0.3">
      <c r="J746" s="59"/>
      <c r="K746" s="59"/>
      <c r="M746" s="59"/>
      <c r="N746" s="59"/>
      <c r="O746" s="59"/>
      <c r="Q746" s="59"/>
    </row>
    <row r="747" spans="10:17" x14ac:dyDescent="0.3">
      <c r="J747" s="59"/>
      <c r="K747" s="59"/>
      <c r="M747" s="59"/>
      <c r="N747" s="59"/>
      <c r="O747" s="59"/>
      <c r="Q747" s="59"/>
    </row>
    <row r="748" spans="10:17" x14ac:dyDescent="0.3">
      <c r="J748" s="59"/>
      <c r="K748" s="59"/>
      <c r="M748" s="59"/>
      <c r="N748" s="59"/>
      <c r="O748" s="59"/>
      <c r="Q748" s="59"/>
    </row>
    <row r="749" spans="10:17" x14ac:dyDescent="0.3">
      <c r="J749" s="59"/>
      <c r="K749" s="59"/>
      <c r="M749" s="59"/>
      <c r="N749" s="59"/>
      <c r="O749" s="59"/>
      <c r="Q749" s="59"/>
    </row>
    <row r="750" spans="10:17" x14ac:dyDescent="0.3">
      <c r="J750" s="59"/>
      <c r="K750" s="59"/>
      <c r="M750" s="59"/>
      <c r="N750" s="59"/>
      <c r="O750" s="59"/>
      <c r="Q750" s="59"/>
    </row>
    <row r="751" spans="10:17" x14ac:dyDescent="0.3">
      <c r="J751" s="59"/>
      <c r="K751" s="59"/>
      <c r="M751" s="59"/>
      <c r="N751" s="59"/>
      <c r="O751" s="59"/>
      <c r="Q751" s="59"/>
    </row>
    <row r="752" spans="10:17" x14ac:dyDescent="0.3">
      <c r="J752" s="59"/>
      <c r="K752" s="59"/>
      <c r="M752" s="59"/>
      <c r="N752" s="59"/>
      <c r="O752" s="59"/>
      <c r="Q752" s="59"/>
    </row>
    <row r="753" spans="10:17" x14ac:dyDescent="0.3">
      <c r="J753" s="59"/>
      <c r="K753" s="59"/>
      <c r="M753" s="59"/>
      <c r="N753" s="59"/>
      <c r="O753" s="59"/>
      <c r="Q753" s="59"/>
    </row>
    <row r="754" spans="10:17" x14ac:dyDescent="0.3">
      <c r="J754" s="59"/>
      <c r="K754" s="59"/>
      <c r="M754" s="59"/>
      <c r="N754" s="59"/>
      <c r="O754" s="59"/>
      <c r="Q754" s="59"/>
    </row>
    <row r="755" spans="10:17" x14ac:dyDescent="0.3">
      <c r="J755" s="59"/>
      <c r="K755" s="59"/>
      <c r="M755" s="59"/>
      <c r="N755" s="59"/>
      <c r="O755" s="59"/>
      <c r="Q755" s="59"/>
    </row>
    <row r="756" spans="10:17" x14ac:dyDescent="0.3">
      <c r="J756" s="59"/>
      <c r="K756" s="59"/>
      <c r="M756" s="59"/>
      <c r="N756" s="59"/>
      <c r="O756" s="59"/>
      <c r="Q756" s="59"/>
    </row>
    <row r="757" spans="10:17" x14ac:dyDescent="0.3">
      <c r="J757" s="59"/>
      <c r="K757" s="59"/>
      <c r="M757" s="59"/>
      <c r="N757" s="59"/>
      <c r="O757" s="59"/>
      <c r="Q757" s="59"/>
    </row>
    <row r="758" spans="10:17" x14ac:dyDescent="0.3">
      <c r="J758" s="59"/>
      <c r="K758" s="59"/>
      <c r="M758" s="59"/>
      <c r="N758" s="59"/>
      <c r="O758" s="59"/>
      <c r="Q758" s="59"/>
    </row>
    <row r="759" spans="10:17" x14ac:dyDescent="0.3">
      <c r="J759" s="59"/>
      <c r="K759" s="59"/>
      <c r="M759" s="59"/>
      <c r="N759" s="59"/>
      <c r="O759" s="59"/>
      <c r="Q759" s="59"/>
    </row>
    <row r="760" spans="10:17" x14ac:dyDescent="0.3">
      <c r="J760" s="59"/>
      <c r="K760" s="59"/>
      <c r="M760" s="59"/>
      <c r="N760" s="59"/>
      <c r="O760" s="59"/>
      <c r="Q760" s="59"/>
    </row>
    <row r="761" spans="10:17" x14ac:dyDescent="0.3">
      <c r="J761" s="59"/>
      <c r="K761" s="59"/>
      <c r="M761" s="59"/>
      <c r="N761" s="59"/>
      <c r="O761" s="59"/>
      <c r="Q761" s="59"/>
    </row>
    <row r="762" spans="10:17" x14ac:dyDescent="0.3">
      <c r="J762" s="59"/>
      <c r="K762" s="59"/>
      <c r="M762" s="59"/>
      <c r="N762" s="59"/>
      <c r="O762" s="59"/>
      <c r="Q762" s="59"/>
    </row>
    <row r="763" spans="10:17" x14ac:dyDescent="0.3">
      <c r="J763" s="59"/>
      <c r="K763" s="59"/>
      <c r="M763" s="59"/>
      <c r="N763" s="59"/>
      <c r="O763" s="59"/>
      <c r="Q763" s="59"/>
    </row>
    <row r="764" spans="10:17" x14ac:dyDescent="0.3">
      <c r="J764" s="59"/>
      <c r="K764" s="59"/>
      <c r="M764" s="59"/>
      <c r="N764" s="59"/>
      <c r="O764" s="59"/>
      <c r="Q764" s="59"/>
    </row>
    <row r="765" spans="10:17" x14ac:dyDescent="0.3">
      <c r="J765" s="59"/>
      <c r="K765" s="59"/>
      <c r="M765" s="59"/>
      <c r="N765" s="59"/>
      <c r="O765" s="59"/>
      <c r="Q765" s="59"/>
    </row>
    <row r="766" spans="10:17" x14ac:dyDescent="0.3">
      <c r="J766" s="59"/>
      <c r="K766" s="59"/>
      <c r="M766" s="59"/>
      <c r="N766" s="59"/>
      <c r="O766" s="59"/>
      <c r="Q766" s="59"/>
    </row>
    <row r="767" spans="10:17" x14ac:dyDescent="0.3">
      <c r="J767" s="59"/>
      <c r="K767" s="59"/>
      <c r="M767" s="59"/>
      <c r="N767" s="59"/>
      <c r="O767" s="59"/>
      <c r="Q767" s="59"/>
    </row>
    <row r="768" spans="10:17" x14ac:dyDescent="0.3">
      <c r="J768" s="59"/>
      <c r="K768" s="59"/>
      <c r="M768" s="59"/>
      <c r="N768" s="59"/>
      <c r="O768" s="59"/>
      <c r="Q768" s="59"/>
    </row>
    <row r="769" spans="10:17" x14ac:dyDescent="0.3">
      <c r="J769" s="59"/>
      <c r="K769" s="59"/>
      <c r="M769" s="59"/>
      <c r="N769" s="59"/>
      <c r="O769" s="59"/>
      <c r="Q769" s="59"/>
    </row>
    <row r="770" spans="10:17" x14ac:dyDescent="0.3">
      <c r="J770" s="59"/>
      <c r="K770" s="59"/>
      <c r="M770" s="59"/>
      <c r="N770" s="59"/>
      <c r="O770" s="59"/>
      <c r="Q770" s="59"/>
    </row>
    <row r="771" spans="10:17" x14ac:dyDescent="0.3">
      <c r="J771" s="59"/>
      <c r="K771" s="59"/>
      <c r="M771" s="59"/>
      <c r="N771" s="59"/>
      <c r="O771" s="59"/>
      <c r="Q771" s="59"/>
    </row>
    <row r="772" spans="10:17" x14ac:dyDescent="0.3">
      <c r="J772" s="59"/>
      <c r="K772" s="59"/>
      <c r="M772" s="59"/>
      <c r="N772" s="59"/>
      <c r="O772" s="59"/>
      <c r="Q772" s="59"/>
    </row>
    <row r="773" spans="10:17" x14ac:dyDescent="0.3">
      <c r="J773" s="59"/>
      <c r="K773" s="59"/>
      <c r="M773" s="59"/>
      <c r="N773" s="59"/>
      <c r="O773" s="59"/>
      <c r="Q773" s="59"/>
    </row>
    <row r="774" spans="10:17" x14ac:dyDescent="0.3">
      <c r="J774" s="59"/>
      <c r="K774" s="59"/>
      <c r="M774" s="59"/>
      <c r="N774" s="59"/>
      <c r="O774" s="59"/>
      <c r="Q774" s="59"/>
    </row>
    <row r="775" spans="10:17" x14ac:dyDescent="0.3">
      <c r="J775" s="59"/>
      <c r="K775" s="59"/>
      <c r="M775" s="59"/>
      <c r="N775" s="59"/>
      <c r="O775" s="59"/>
      <c r="Q775" s="59"/>
    </row>
    <row r="776" spans="10:17" x14ac:dyDescent="0.3">
      <c r="J776" s="59"/>
      <c r="K776" s="59"/>
      <c r="M776" s="59"/>
      <c r="N776" s="59"/>
      <c r="O776" s="59"/>
      <c r="Q776" s="59"/>
    </row>
    <row r="777" spans="10:17" x14ac:dyDescent="0.3">
      <c r="J777" s="59"/>
      <c r="K777" s="59"/>
      <c r="M777" s="59"/>
      <c r="N777" s="59"/>
      <c r="O777" s="59"/>
      <c r="Q777" s="59"/>
    </row>
    <row r="778" spans="10:17" x14ac:dyDescent="0.3">
      <c r="J778" s="59"/>
      <c r="K778" s="59"/>
      <c r="M778" s="59"/>
      <c r="N778" s="59"/>
      <c r="O778" s="59"/>
      <c r="Q778" s="59"/>
    </row>
    <row r="779" spans="10:17" x14ac:dyDescent="0.3">
      <c r="J779" s="59"/>
      <c r="K779" s="59"/>
      <c r="M779" s="59"/>
      <c r="N779" s="59"/>
      <c r="O779" s="59"/>
      <c r="Q779" s="59"/>
    </row>
    <row r="780" spans="10:17" x14ac:dyDescent="0.3">
      <c r="J780" s="59"/>
      <c r="K780" s="59"/>
      <c r="M780" s="59"/>
      <c r="N780" s="59"/>
      <c r="O780" s="59"/>
      <c r="Q780" s="59"/>
    </row>
    <row r="781" spans="10:17" x14ac:dyDescent="0.3">
      <c r="J781" s="59"/>
      <c r="K781" s="59"/>
      <c r="M781" s="59"/>
      <c r="N781" s="59"/>
      <c r="O781" s="59"/>
      <c r="Q781" s="59"/>
    </row>
    <row r="782" spans="10:17" x14ac:dyDescent="0.3">
      <c r="J782" s="59"/>
      <c r="K782" s="59"/>
      <c r="M782" s="59"/>
      <c r="N782" s="59"/>
      <c r="O782" s="59"/>
      <c r="Q782" s="59"/>
    </row>
    <row r="783" spans="10:17" x14ac:dyDescent="0.3">
      <c r="J783" s="59"/>
      <c r="K783" s="59"/>
      <c r="M783" s="59"/>
      <c r="N783" s="59"/>
      <c r="O783" s="59"/>
      <c r="Q783" s="59"/>
    </row>
    <row r="784" spans="10:17" x14ac:dyDescent="0.3">
      <c r="J784" s="59"/>
      <c r="K784" s="59"/>
      <c r="M784" s="59"/>
      <c r="N784" s="59"/>
      <c r="O784" s="59"/>
      <c r="Q784" s="59"/>
    </row>
    <row r="785" spans="10:17" x14ac:dyDescent="0.3">
      <c r="J785" s="59"/>
      <c r="K785" s="59"/>
      <c r="M785" s="59"/>
      <c r="N785" s="59"/>
      <c r="O785" s="59"/>
      <c r="Q785" s="59"/>
    </row>
    <row r="786" spans="10:17" x14ac:dyDescent="0.3">
      <c r="J786" s="59"/>
      <c r="K786" s="59"/>
      <c r="M786" s="59"/>
      <c r="N786" s="59"/>
      <c r="O786" s="59"/>
      <c r="Q786" s="59"/>
    </row>
    <row r="787" spans="10:17" x14ac:dyDescent="0.3">
      <c r="J787" s="59"/>
      <c r="K787" s="59"/>
      <c r="M787" s="59"/>
      <c r="N787" s="59"/>
      <c r="O787" s="59"/>
      <c r="Q787" s="59"/>
    </row>
    <row r="788" spans="10:17" x14ac:dyDescent="0.3">
      <c r="J788" s="59"/>
      <c r="K788" s="59"/>
      <c r="M788" s="59"/>
      <c r="N788" s="59"/>
      <c r="O788" s="59"/>
      <c r="Q788" s="59"/>
    </row>
    <row r="789" spans="10:17" x14ac:dyDescent="0.3">
      <c r="J789" s="59"/>
      <c r="K789" s="59"/>
      <c r="M789" s="59"/>
      <c r="N789" s="59"/>
      <c r="O789" s="59"/>
      <c r="Q789" s="59"/>
    </row>
    <row r="790" spans="10:17" x14ac:dyDescent="0.3">
      <c r="J790" s="59"/>
      <c r="K790" s="59"/>
      <c r="M790" s="59"/>
      <c r="N790" s="59"/>
      <c r="O790" s="59"/>
      <c r="Q790" s="59"/>
    </row>
    <row r="791" spans="10:17" x14ac:dyDescent="0.3">
      <c r="J791" s="59"/>
      <c r="K791" s="59"/>
      <c r="M791" s="59"/>
      <c r="N791" s="59"/>
      <c r="O791" s="59"/>
      <c r="Q791" s="59"/>
    </row>
    <row r="792" spans="10:17" x14ac:dyDescent="0.3">
      <c r="J792" s="59"/>
      <c r="K792" s="59"/>
      <c r="M792" s="59"/>
      <c r="N792" s="59"/>
      <c r="O792" s="59"/>
      <c r="Q792" s="59"/>
    </row>
    <row r="793" spans="10:17" x14ac:dyDescent="0.3">
      <c r="J793" s="59"/>
      <c r="K793" s="59"/>
      <c r="M793" s="59"/>
      <c r="N793" s="59"/>
      <c r="O793" s="59"/>
      <c r="Q793" s="59"/>
    </row>
    <row r="794" spans="10:17" x14ac:dyDescent="0.3">
      <c r="J794" s="59"/>
      <c r="K794" s="59"/>
      <c r="M794" s="59"/>
      <c r="N794" s="59"/>
      <c r="O794" s="59"/>
      <c r="Q794" s="59"/>
    </row>
    <row r="795" spans="10:17" x14ac:dyDescent="0.3">
      <c r="J795" s="59"/>
      <c r="K795" s="59"/>
      <c r="M795" s="59"/>
      <c r="N795" s="59"/>
      <c r="O795" s="59"/>
      <c r="Q795" s="59"/>
    </row>
    <row r="796" spans="10:17" x14ac:dyDescent="0.3">
      <c r="J796" s="59"/>
      <c r="K796" s="59"/>
      <c r="M796" s="59"/>
      <c r="N796" s="59"/>
      <c r="O796" s="59"/>
      <c r="Q796" s="59"/>
    </row>
    <row r="797" spans="10:17" x14ac:dyDescent="0.3">
      <c r="J797" s="59"/>
      <c r="K797" s="59"/>
      <c r="M797" s="59"/>
      <c r="N797" s="59"/>
      <c r="O797" s="59"/>
      <c r="Q797" s="59"/>
    </row>
    <row r="798" spans="10:17" x14ac:dyDescent="0.3">
      <c r="J798" s="59"/>
      <c r="K798" s="59"/>
      <c r="M798" s="59"/>
      <c r="N798" s="59"/>
      <c r="O798" s="59"/>
      <c r="Q798" s="59"/>
    </row>
    <row r="799" spans="10:17" x14ac:dyDescent="0.3">
      <c r="J799" s="59"/>
      <c r="K799" s="59"/>
      <c r="M799" s="59"/>
      <c r="N799" s="59"/>
      <c r="O799" s="59"/>
      <c r="Q799" s="59"/>
    </row>
    <row r="800" spans="10:17" x14ac:dyDescent="0.3">
      <c r="J800" s="59"/>
      <c r="K800" s="59"/>
      <c r="M800" s="59"/>
      <c r="N800" s="59"/>
      <c r="O800" s="59"/>
      <c r="Q800" s="59"/>
    </row>
    <row r="801" spans="10:17" x14ac:dyDescent="0.3">
      <c r="J801" s="59"/>
      <c r="K801" s="59"/>
      <c r="M801" s="59"/>
      <c r="N801" s="59"/>
      <c r="O801" s="59"/>
      <c r="Q801" s="59"/>
    </row>
    <row r="802" spans="10:17" x14ac:dyDescent="0.3">
      <c r="J802" s="59"/>
      <c r="K802" s="59"/>
      <c r="M802" s="59"/>
      <c r="N802" s="59"/>
      <c r="O802" s="59"/>
      <c r="Q802" s="59"/>
    </row>
    <row r="803" spans="10:17" x14ac:dyDescent="0.3">
      <c r="J803" s="59"/>
      <c r="K803" s="59"/>
      <c r="M803" s="59"/>
      <c r="N803" s="59"/>
      <c r="O803" s="59"/>
      <c r="Q803" s="59"/>
    </row>
    <row r="804" spans="10:17" x14ac:dyDescent="0.3">
      <c r="J804" s="59"/>
      <c r="K804" s="59"/>
      <c r="M804" s="59"/>
      <c r="N804" s="59"/>
      <c r="O804" s="59"/>
      <c r="Q804" s="59"/>
    </row>
    <row r="805" spans="10:17" x14ac:dyDescent="0.3">
      <c r="J805" s="59"/>
      <c r="K805" s="59"/>
      <c r="M805" s="59"/>
      <c r="N805" s="59"/>
      <c r="O805" s="59"/>
      <c r="Q805" s="59"/>
    </row>
    <row r="806" spans="10:17" x14ac:dyDescent="0.3">
      <c r="J806" s="59"/>
      <c r="K806" s="59"/>
      <c r="M806" s="59"/>
      <c r="N806" s="59"/>
      <c r="O806" s="59"/>
      <c r="Q806" s="59"/>
    </row>
    <row r="807" spans="10:17" x14ac:dyDescent="0.3">
      <c r="J807" s="59"/>
      <c r="K807" s="59"/>
      <c r="M807" s="59"/>
      <c r="N807" s="59"/>
      <c r="O807" s="59"/>
      <c r="Q807" s="59"/>
    </row>
    <row r="808" spans="10:17" x14ac:dyDescent="0.3">
      <c r="J808" s="59"/>
      <c r="K808" s="59"/>
      <c r="M808" s="59"/>
      <c r="N808" s="59"/>
      <c r="O808" s="59"/>
      <c r="Q808" s="59"/>
    </row>
    <row r="809" spans="10:17" x14ac:dyDescent="0.3">
      <c r="J809" s="59"/>
      <c r="K809" s="59"/>
      <c r="M809" s="59"/>
      <c r="N809" s="59"/>
      <c r="O809" s="59"/>
      <c r="Q809" s="59"/>
    </row>
    <row r="810" spans="10:17" x14ac:dyDescent="0.3">
      <c r="J810" s="59"/>
      <c r="K810" s="59"/>
      <c r="M810" s="59"/>
      <c r="N810" s="59"/>
      <c r="O810" s="59"/>
      <c r="Q810" s="59"/>
    </row>
    <row r="811" spans="10:17" x14ac:dyDescent="0.3">
      <c r="J811" s="59"/>
      <c r="K811" s="59"/>
      <c r="M811" s="59"/>
      <c r="N811" s="59"/>
      <c r="O811" s="59"/>
      <c r="Q811" s="59"/>
    </row>
    <row r="812" spans="10:17" x14ac:dyDescent="0.3">
      <c r="J812" s="59"/>
      <c r="K812" s="59"/>
      <c r="M812" s="59"/>
      <c r="N812" s="59"/>
      <c r="O812" s="59"/>
      <c r="Q812" s="59"/>
    </row>
    <row r="813" spans="10:17" x14ac:dyDescent="0.3">
      <c r="J813" s="59"/>
      <c r="K813" s="59"/>
      <c r="M813" s="59"/>
      <c r="N813" s="59"/>
      <c r="O813" s="59"/>
      <c r="Q813" s="59"/>
    </row>
    <row r="814" spans="10:17" x14ac:dyDescent="0.3">
      <c r="J814" s="59"/>
      <c r="K814" s="59"/>
      <c r="M814" s="59"/>
      <c r="N814" s="59"/>
      <c r="O814" s="59"/>
      <c r="Q814" s="59"/>
    </row>
    <row r="815" spans="10:17" x14ac:dyDescent="0.3">
      <c r="J815" s="59"/>
      <c r="K815" s="59"/>
      <c r="M815" s="59"/>
      <c r="N815" s="59"/>
      <c r="O815" s="59"/>
      <c r="Q815" s="59"/>
    </row>
    <row r="816" spans="10:17" x14ac:dyDescent="0.3">
      <c r="J816" s="59"/>
      <c r="K816" s="59"/>
      <c r="M816" s="59"/>
      <c r="N816" s="59"/>
      <c r="O816" s="59"/>
      <c r="Q816" s="59"/>
    </row>
    <row r="817" spans="10:17" x14ac:dyDescent="0.3">
      <c r="J817" s="59"/>
      <c r="K817" s="59"/>
      <c r="M817" s="59"/>
      <c r="N817" s="59"/>
      <c r="O817" s="59"/>
      <c r="Q817" s="59"/>
    </row>
    <row r="818" spans="10:17" x14ac:dyDescent="0.3">
      <c r="J818" s="59"/>
      <c r="K818" s="59"/>
      <c r="M818" s="59"/>
      <c r="N818" s="59"/>
      <c r="O818" s="59"/>
      <c r="Q818" s="59"/>
    </row>
    <row r="819" spans="10:17" x14ac:dyDescent="0.3">
      <c r="J819" s="59"/>
      <c r="K819" s="59"/>
      <c r="M819" s="59"/>
      <c r="N819" s="59"/>
      <c r="O819" s="59"/>
      <c r="Q819" s="59"/>
    </row>
    <row r="820" spans="10:17" x14ac:dyDescent="0.3">
      <c r="J820" s="59"/>
      <c r="K820" s="59"/>
      <c r="M820" s="59"/>
      <c r="N820" s="59"/>
      <c r="O820" s="59"/>
      <c r="Q820" s="59"/>
    </row>
    <row r="821" spans="10:17" x14ac:dyDescent="0.3">
      <c r="J821" s="59"/>
      <c r="K821" s="59"/>
      <c r="M821" s="59"/>
      <c r="N821" s="59"/>
      <c r="O821" s="59"/>
      <c r="Q821" s="59"/>
    </row>
    <row r="822" spans="10:17" x14ac:dyDescent="0.3">
      <c r="J822" s="59"/>
      <c r="K822" s="59"/>
      <c r="M822" s="59"/>
      <c r="N822" s="59"/>
      <c r="O822" s="59"/>
      <c r="Q822" s="59"/>
    </row>
    <row r="823" spans="10:17" x14ac:dyDescent="0.3">
      <c r="J823" s="59"/>
      <c r="K823" s="59"/>
      <c r="M823" s="59"/>
      <c r="N823" s="59"/>
      <c r="O823" s="59"/>
      <c r="Q823" s="59"/>
    </row>
    <row r="824" spans="10:17" x14ac:dyDescent="0.3">
      <c r="J824" s="59"/>
      <c r="K824" s="59"/>
      <c r="M824" s="59"/>
      <c r="N824" s="59"/>
      <c r="O824" s="59"/>
      <c r="Q824" s="59"/>
    </row>
    <row r="825" spans="10:17" x14ac:dyDescent="0.3">
      <c r="J825" s="59"/>
      <c r="K825" s="59"/>
      <c r="M825" s="59"/>
      <c r="N825" s="59"/>
      <c r="O825" s="59"/>
      <c r="Q825" s="59"/>
    </row>
    <row r="826" spans="10:17" x14ac:dyDescent="0.3">
      <c r="J826" s="59"/>
      <c r="K826" s="59"/>
      <c r="M826" s="59"/>
      <c r="N826" s="59"/>
      <c r="O826" s="59"/>
      <c r="Q826" s="59"/>
    </row>
    <row r="827" spans="10:17" x14ac:dyDescent="0.3">
      <c r="J827" s="59"/>
      <c r="K827" s="59"/>
      <c r="M827" s="59"/>
      <c r="N827" s="59"/>
      <c r="O827" s="59"/>
      <c r="Q827" s="59"/>
    </row>
    <row r="828" spans="10:17" x14ac:dyDescent="0.3">
      <c r="J828" s="59"/>
      <c r="K828" s="59"/>
      <c r="M828" s="59"/>
      <c r="N828" s="59"/>
      <c r="O828" s="59"/>
      <c r="Q828" s="59"/>
    </row>
    <row r="829" spans="10:17" x14ac:dyDescent="0.3">
      <c r="J829" s="59"/>
      <c r="K829" s="59"/>
      <c r="M829" s="59"/>
      <c r="N829" s="59"/>
      <c r="O829" s="59"/>
      <c r="Q829" s="59"/>
    </row>
    <row r="830" spans="10:17" x14ac:dyDescent="0.3">
      <c r="J830" s="59"/>
      <c r="K830" s="59"/>
      <c r="M830" s="59"/>
      <c r="N830" s="59"/>
      <c r="O830" s="59"/>
      <c r="Q830" s="59"/>
    </row>
    <row r="831" spans="10:17" x14ac:dyDescent="0.3">
      <c r="J831" s="59"/>
      <c r="K831" s="59"/>
      <c r="M831" s="59"/>
      <c r="N831" s="59"/>
      <c r="O831" s="59"/>
      <c r="Q831" s="59"/>
    </row>
    <row r="832" spans="10:17" x14ac:dyDescent="0.3">
      <c r="J832" s="59"/>
      <c r="K832" s="59"/>
      <c r="M832" s="59"/>
      <c r="N832" s="59"/>
      <c r="O832" s="59"/>
      <c r="Q832" s="59"/>
    </row>
    <row r="833" spans="10:17" x14ac:dyDescent="0.3">
      <c r="J833" s="59"/>
      <c r="K833" s="59"/>
      <c r="M833" s="59"/>
      <c r="N833" s="59"/>
      <c r="O833" s="59"/>
      <c r="Q833" s="59"/>
    </row>
    <row r="834" spans="10:17" x14ac:dyDescent="0.3">
      <c r="J834" s="59"/>
      <c r="K834" s="59"/>
      <c r="M834" s="59"/>
      <c r="N834" s="59"/>
      <c r="O834" s="59"/>
      <c r="Q834" s="59"/>
    </row>
    <row r="835" spans="10:17" x14ac:dyDescent="0.3">
      <c r="J835" s="59"/>
      <c r="K835" s="59"/>
      <c r="M835" s="59"/>
      <c r="N835" s="59"/>
      <c r="O835" s="59"/>
      <c r="Q835" s="59"/>
    </row>
    <row r="836" spans="10:17" x14ac:dyDescent="0.3">
      <c r="J836" s="59"/>
      <c r="K836" s="59"/>
      <c r="M836" s="59"/>
      <c r="N836" s="59"/>
      <c r="O836" s="59"/>
      <c r="Q836" s="59"/>
    </row>
    <row r="837" spans="10:17" x14ac:dyDescent="0.3">
      <c r="J837" s="59"/>
      <c r="K837" s="59"/>
      <c r="M837" s="59"/>
      <c r="N837" s="59"/>
      <c r="O837" s="59"/>
      <c r="Q837" s="59"/>
    </row>
    <row r="838" spans="10:17" x14ac:dyDescent="0.3">
      <c r="J838" s="59"/>
      <c r="K838" s="59"/>
      <c r="M838" s="59"/>
      <c r="N838" s="59"/>
      <c r="O838" s="59"/>
      <c r="Q838" s="59"/>
    </row>
    <row r="839" spans="10:17" x14ac:dyDescent="0.3">
      <c r="J839" s="59"/>
      <c r="K839" s="59"/>
      <c r="M839" s="59"/>
      <c r="N839" s="59"/>
      <c r="O839" s="59"/>
      <c r="Q839" s="59"/>
    </row>
    <row r="840" spans="10:17" x14ac:dyDescent="0.3">
      <c r="J840" s="59"/>
      <c r="K840" s="59"/>
      <c r="M840" s="59"/>
      <c r="N840" s="59"/>
      <c r="O840" s="59"/>
      <c r="Q840" s="59"/>
    </row>
    <row r="841" spans="10:17" x14ac:dyDescent="0.3">
      <c r="J841" s="59"/>
      <c r="K841" s="59"/>
      <c r="M841" s="59"/>
      <c r="N841" s="59"/>
      <c r="O841" s="59"/>
      <c r="Q841" s="59"/>
    </row>
    <row r="842" spans="10:17" x14ac:dyDescent="0.3">
      <c r="J842" s="59"/>
      <c r="K842" s="59"/>
      <c r="M842" s="59"/>
      <c r="N842" s="59"/>
      <c r="O842" s="59"/>
      <c r="Q842" s="59"/>
    </row>
    <row r="843" spans="10:17" x14ac:dyDescent="0.3">
      <c r="J843" s="59"/>
      <c r="K843" s="59"/>
      <c r="M843" s="59"/>
      <c r="N843" s="59"/>
      <c r="O843" s="59"/>
      <c r="Q843" s="59"/>
    </row>
    <row r="844" spans="10:17" x14ac:dyDescent="0.3">
      <c r="J844" s="59"/>
      <c r="K844" s="59"/>
      <c r="M844" s="59"/>
      <c r="N844" s="59"/>
      <c r="O844" s="59"/>
      <c r="Q844" s="59"/>
    </row>
    <row r="845" spans="10:17" x14ac:dyDescent="0.3">
      <c r="J845" s="59"/>
      <c r="K845" s="59"/>
      <c r="M845" s="59"/>
      <c r="N845" s="59"/>
      <c r="O845" s="59"/>
      <c r="Q845" s="59"/>
    </row>
    <row r="846" spans="10:17" x14ac:dyDescent="0.3">
      <c r="J846" s="59"/>
      <c r="K846" s="59"/>
      <c r="M846" s="59"/>
      <c r="N846" s="59"/>
      <c r="O846" s="59"/>
      <c r="Q846" s="59"/>
    </row>
    <row r="847" spans="10:17" x14ac:dyDescent="0.3">
      <c r="J847" s="59"/>
      <c r="K847" s="59"/>
      <c r="M847" s="59"/>
      <c r="N847" s="59"/>
      <c r="O847" s="59"/>
      <c r="Q847" s="59"/>
    </row>
    <row r="848" spans="10:17" x14ac:dyDescent="0.3">
      <c r="J848" s="59"/>
      <c r="K848" s="59"/>
      <c r="M848" s="59"/>
      <c r="N848" s="59"/>
      <c r="O848" s="59"/>
      <c r="Q848" s="59"/>
    </row>
    <row r="849" spans="10:17" x14ac:dyDescent="0.3">
      <c r="J849" s="59"/>
      <c r="K849" s="59"/>
      <c r="M849" s="59"/>
      <c r="N849" s="59"/>
      <c r="O849" s="59"/>
      <c r="Q849" s="59"/>
    </row>
    <row r="850" spans="10:17" x14ac:dyDescent="0.3">
      <c r="J850" s="59"/>
      <c r="K850" s="59"/>
      <c r="M850" s="59"/>
      <c r="N850" s="59"/>
      <c r="O850" s="59"/>
      <c r="Q850" s="59"/>
    </row>
    <row r="851" spans="10:17" x14ac:dyDescent="0.3">
      <c r="J851" s="59"/>
      <c r="K851" s="59"/>
      <c r="M851" s="59"/>
      <c r="N851" s="59"/>
      <c r="O851" s="59"/>
      <c r="Q851" s="59"/>
    </row>
    <row r="852" spans="10:17" x14ac:dyDescent="0.3">
      <c r="J852" s="59"/>
      <c r="K852" s="59"/>
      <c r="M852" s="59"/>
      <c r="N852" s="59"/>
      <c r="O852" s="59"/>
      <c r="Q852" s="59"/>
    </row>
    <row r="853" spans="10:17" x14ac:dyDescent="0.3">
      <c r="J853" s="59"/>
      <c r="K853" s="59"/>
      <c r="M853" s="59"/>
      <c r="N853" s="59"/>
      <c r="O853" s="59"/>
      <c r="Q853" s="59"/>
    </row>
    <row r="854" spans="10:17" x14ac:dyDescent="0.3">
      <c r="J854" s="59"/>
      <c r="K854" s="59"/>
      <c r="M854" s="59"/>
      <c r="N854" s="59"/>
      <c r="O854" s="59"/>
      <c r="Q854" s="59"/>
    </row>
    <row r="855" spans="10:17" x14ac:dyDescent="0.3">
      <c r="J855" s="59"/>
      <c r="K855" s="59"/>
      <c r="M855" s="59"/>
      <c r="N855" s="59"/>
      <c r="O855" s="59"/>
      <c r="Q855" s="59"/>
    </row>
    <row r="856" spans="10:17" x14ac:dyDescent="0.3">
      <c r="J856" s="59"/>
      <c r="K856" s="59"/>
      <c r="M856" s="59"/>
      <c r="N856" s="59"/>
      <c r="O856" s="59"/>
      <c r="Q856" s="59"/>
    </row>
    <row r="857" spans="10:17" x14ac:dyDescent="0.3">
      <c r="J857" s="59"/>
      <c r="K857" s="59"/>
      <c r="M857" s="59"/>
      <c r="N857" s="59"/>
      <c r="O857" s="59"/>
      <c r="Q857" s="59"/>
    </row>
    <row r="858" spans="10:17" x14ac:dyDescent="0.3">
      <c r="J858" s="59"/>
      <c r="K858" s="59"/>
      <c r="M858" s="59"/>
      <c r="N858" s="59"/>
      <c r="O858" s="59"/>
      <c r="Q858" s="59"/>
    </row>
    <row r="859" spans="10:17" x14ac:dyDescent="0.3">
      <c r="J859" s="59"/>
      <c r="K859" s="59"/>
      <c r="M859" s="59"/>
      <c r="N859" s="59"/>
      <c r="O859" s="59"/>
      <c r="Q859" s="59"/>
    </row>
    <row r="860" spans="10:17" x14ac:dyDescent="0.3">
      <c r="J860" s="59"/>
      <c r="K860" s="59"/>
      <c r="M860" s="59"/>
      <c r="N860" s="59"/>
      <c r="O860" s="59"/>
      <c r="Q860" s="59"/>
    </row>
    <row r="861" spans="10:17" x14ac:dyDescent="0.3">
      <c r="J861" s="59"/>
      <c r="K861" s="59"/>
      <c r="M861" s="59"/>
      <c r="N861" s="59"/>
      <c r="O861" s="59"/>
      <c r="Q861" s="59"/>
    </row>
    <row r="862" spans="10:17" x14ac:dyDescent="0.3">
      <c r="J862" s="59"/>
      <c r="K862" s="59"/>
      <c r="M862" s="59"/>
      <c r="N862" s="59"/>
      <c r="O862" s="59"/>
      <c r="Q862" s="59"/>
    </row>
    <row r="863" spans="10:17" x14ac:dyDescent="0.3">
      <c r="J863" s="59"/>
      <c r="K863" s="59"/>
      <c r="M863" s="59"/>
      <c r="N863" s="59"/>
      <c r="O863" s="59"/>
      <c r="Q863" s="59"/>
    </row>
    <row r="864" spans="10:17" x14ac:dyDescent="0.3">
      <c r="J864" s="59"/>
      <c r="K864" s="59"/>
      <c r="M864" s="59"/>
      <c r="N864" s="59"/>
      <c r="O864" s="59"/>
      <c r="Q864" s="59"/>
    </row>
    <row r="865" spans="10:17" x14ac:dyDescent="0.3">
      <c r="J865" s="59"/>
      <c r="K865" s="59"/>
      <c r="M865" s="59"/>
      <c r="N865" s="59"/>
      <c r="O865" s="59"/>
      <c r="Q865" s="59"/>
    </row>
    <row r="866" spans="10:17" x14ac:dyDescent="0.3">
      <c r="J866" s="59"/>
      <c r="K866" s="59"/>
      <c r="M866" s="59"/>
      <c r="N866" s="59"/>
      <c r="O866" s="59"/>
      <c r="Q866" s="59"/>
    </row>
    <row r="867" spans="10:17" x14ac:dyDescent="0.3">
      <c r="J867" s="59"/>
      <c r="K867" s="59"/>
      <c r="M867" s="59"/>
      <c r="N867" s="59"/>
      <c r="O867" s="59"/>
      <c r="Q867" s="59"/>
    </row>
    <row r="868" spans="10:17" x14ac:dyDescent="0.3">
      <c r="J868" s="59"/>
      <c r="K868" s="59"/>
      <c r="M868" s="59"/>
      <c r="N868" s="59"/>
      <c r="O868" s="59"/>
      <c r="Q868" s="59"/>
    </row>
    <row r="869" spans="10:17" x14ac:dyDescent="0.3">
      <c r="J869" s="59"/>
      <c r="K869" s="59"/>
      <c r="M869" s="59"/>
      <c r="N869" s="59"/>
      <c r="O869" s="59"/>
      <c r="Q869" s="59"/>
    </row>
    <row r="870" spans="10:17" x14ac:dyDescent="0.3">
      <c r="J870" s="59"/>
      <c r="K870" s="59"/>
      <c r="M870" s="59"/>
      <c r="N870" s="59"/>
      <c r="O870" s="59"/>
      <c r="Q870" s="59"/>
    </row>
    <row r="871" spans="10:17" x14ac:dyDescent="0.3">
      <c r="J871" s="59"/>
      <c r="K871" s="59"/>
      <c r="M871" s="59"/>
      <c r="N871" s="59"/>
      <c r="O871" s="59"/>
      <c r="Q871" s="59"/>
    </row>
    <row r="872" spans="10:17" x14ac:dyDescent="0.3">
      <c r="J872" s="59"/>
      <c r="K872" s="59"/>
      <c r="M872" s="59"/>
      <c r="N872" s="59"/>
      <c r="O872" s="59"/>
      <c r="Q872" s="59"/>
    </row>
    <row r="873" spans="10:17" x14ac:dyDescent="0.3">
      <c r="J873" s="59"/>
      <c r="K873" s="59"/>
      <c r="M873" s="59"/>
      <c r="N873" s="59"/>
      <c r="O873" s="59"/>
      <c r="Q873" s="59"/>
    </row>
    <row r="874" spans="10:17" x14ac:dyDescent="0.3">
      <c r="J874" s="59"/>
      <c r="K874" s="59"/>
      <c r="M874" s="59"/>
      <c r="N874" s="59"/>
      <c r="O874" s="59"/>
      <c r="Q874" s="59"/>
    </row>
    <row r="875" spans="10:17" x14ac:dyDescent="0.3">
      <c r="J875" s="59"/>
      <c r="K875" s="59"/>
      <c r="M875" s="59"/>
      <c r="N875" s="59"/>
      <c r="O875" s="59"/>
      <c r="Q875" s="59"/>
    </row>
    <row r="876" spans="10:17" x14ac:dyDescent="0.3">
      <c r="J876" s="59"/>
      <c r="K876" s="59"/>
      <c r="M876" s="59"/>
      <c r="N876" s="59"/>
      <c r="O876" s="59"/>
      <c r="Q876" s="59"/>
    </row>
    <row r="877" spans="10:17" x14ac:dyDescent="0.3">
      <c r="J877" s="59"/>
      <c r="K877" s="59"/>
      <c r="M877" s="59"/>
      <c r="N877" s="59"/>
      <c r="O877" s="59"/>
      <c r="Q877" s="59"/>
    </row>
    <row r="878" spans="10:17" x14ac:dyDescent="0.3">
      <c r="J878" s="59"/>
      <c r="K878" s="59"/>
      <c r="M878" s="59"/>
      <c r="N878" s="59"/>
      <c r="O878" s="59"/>
      <c r="Q878" s="59"/>
    </row>
    <row r="879" spans="10:17" x14ac:dyDescent="0.3">
      <c r="J879" s="59"/>
      <c r="K879" s="59"/>
      <c r="M879" s="59"/>
      <c r="N879" s="59"/>
      <c r="O879" s="59"/>
      <c r="Q879" s="59"/>
    </row>
    <row r="880" spans="10:17" x14ac:dyDescent="0.3">
      <c r="J880" s="59"/>
      <c r="K880" s="59"/>
      <c r="M880" s="59"/>
      <c r="N880" s="59"/>
      <c r="O880" s="59"/>
      <c r="Q880" s="59"/>
    </row>
    <row r="881" spans="10:17" x14ac:dyDescent="0.3">
      <c r="J881" s="59"/>
      <c r="K881" s="59"/>
      <c r="M881" s="59"/>
      <c r="N881" s="59"/>
      <c r="O881" s="59"/>
      <c r="Q881" s="59"/>
    </row>
    <row r="882" spans="10:17" x14ac:dyDescent="0.3">
      <c r="J882" s="59"/>
      <c r="K882" s="59"/>
      <c r="M882" s="59"/>
      <c r="N882" s="59"/>
      <c r="O882" s="59"/>
      <c r="Q882" s="59"/>
    </row>
    <row r="883" spans="10:17" x14ac:dyDescent="0.3">
      <c r="J883" s="59"/>
      <c r="K883" s="59"/>
      <c r="M883" s="59"/>
      <c r="N883" s="59"/>
      <c r="O883" s="59"/>
      <c r="Q883" s="59"/>
    </row>
    <row r="884" spans="10:17" x14ac:dyDescent="0.3">
      <c r="J884" s="59"/>
      <c r="K884" s="59"/>
      <c r="M884" s="59"/>
      <c r="N884" s="59"/>
      <c r="O884" s="59"/>
      <c r="Q884" s="59"/>
    </row>
    <row r="885" spans="10:17" x14ac:dyDescent="0.3">
      <c r="J885" s="59"/>
      <c r="K885" s="59"/>
      <c r="M885" s="59"/>
      <c r="N885" s="59"/>
      <c r="O885" s="59"/>
      <c r="Q885" s="59"/>
    </row>
    <row r="886" spans="10:17" x14ac:dyDescent="0.3">
      <c r="J886" s="59"/>
      <c r="K886" s="59"/>
      <c r="M886" s="59"/>
      <c r="N886" s="59"/>
      <c r="O886" s="59"/>
      <c r="Q886" s="59"/>
    </row>
    <row r="887" spans="10:17" x14ac:dyDescent="0.3">
      <c r="J887" s="59"/>
      <c r="K887" s="59"/>
      <c r="M887" s="59"/>
      <c r="N887" s="59"/>
      <c r="O887" s="59"/>
      <c r="Q887" s="59"/>
    </row>
    <row r="888" spans="10:17" x14ac:dyDescent="0.3">
      <c r="J888" s="59"/>
      <c r="K888" s="59"/>
      <c r="M888" s="59"/>
      <c r="N888" s="59"/>
      <c r="O888" s="59"/>
      <c r="Q888" s="59"/>
    </row>
    <row r="889" spans="10:17" x14ac:dyDescent="0.3">
      <c r="J889" s="59"/>
      <c r="K889" s="59"/>
      <c r="M889" s="59"/>
      <c r="N889" s="59"/>
      <c r="O889" s="59"/>
      <c r="Q889" s="59"/>
    </row>
    <row r="890" spans="10:17" x14ac:dyDescent="0.3">
      <c r="J890" s="59"/>
      <c r="K890" s="59"/>
      <c r="M890" s="59"/>
      <c r="N890" s="59"/>
      <c r="O890" s="59"/>
      <c r="Q890" s="59"/>
    </row>
    <row r="891" spans="10:17" x14ac:dyDescent="0.3">
      <c r="J891" s="59"/>
      <c r="K891" s="59"/>
      <c r="M891" s="59"/>
      <c r="N891" s="59"/>
      <c r="O891" s="59"/>
      <c r="Q891" s="59"/>
    </row>
    <row r="892" spans="10:17" x14ac:dyDescent="0.3">
      <c r="J892" s="59"/>
      <c r="K892" s="59"/>
      <c r="M892" s="59"/>
      <c r="N892" s="59"/>
      <c r="O892" s="59"/>
      <c r="Q892" s="59"/>
    </row>
    <row r="893" spans="10:17" x14ac:dyDescent="0.3">
      <c r="J893" s="59"/>
      <c r="K893" s="59"/>
      <c r="M893" s="59"/>
      <c r="N893" s="59"/>
      <c r="O893" s="59"/>
      <c r="Q893" s="59"/>
    </row>
    <row r="894" spans="10:17" x14ac:dyDescent="0.3">
      <c r="J894" s="59"/>
      <c r="K894" s="59"/>
      <c r="M894" s="59"/>
      <c r="N894" s="59"/>
      <c r="O894" s="59"/>
      <c r="Q894" s="59"/>
    </row>
    <row r="895" spans="10:17" x14ac:dyDescent="0.3">
      <c r="J895" s="59"/>
      <c r="K895" s="59"/>
      <c r="M895" s="59"/>
      <c r="N895" s="59"/>
      <c r="O895" s="59"/>
      <c r="Q895" s="59"/>
    </row>
    <row r="896" spans="10:17" x14ac:dyDescent="0.3">
      <c r="J896" s="59"/>
      <c r="K896" s="59"/>
      <c r="M896" s="59"/>
      <c r="N896" s="59"/>
      <c r="O896" s="59"/>
      <c r="Q896" s="59"/>
    </row>
    <row r="897" spans="10:17" x14ac:dyDescent="0.3">
      <c r="J897" s="59"/>
      <c r="K897" s="59"/>
      <c r="M897" s="59"/>
      <c r="N897" s="59"/>
      <c r="O897" s="59"/>
      <c r="Q897" s="59"/>
    </row>
    <row r="898" spans="10:17" x14ac:dyDescent="0.3">
      <c r="J898" s="59"/>
      <c r="K898" s="59"/>
      <c r="M898" s="59"/>
      <c r="N898" s="59"/>
      <c r="O898" s="59"/>
      <c r="Q898" s="59"/>
    </row>
    <row r="899" spans="10:17" x14ac:dyDescent="0.3">
      <c r="J899" s="59"/>
      <c r="K899" s="59"/>
      <c r="M899" s="59"/>
      <c r="N899" s="59"/>
      <c r="O899" s="59"/>
      <c r="Q899" s="59"/>
    </row>
    <row r="900" spans="10:17" x14ac:dyDescent="0.3">
      <c r="J900" s="59"/>
      <c r="K900" s="59"/>
      <c r="M900" s="59"/>
      <c r="N900" s="59"/>
      <c r="O900" s="59"/>
      <c r="Q900" s="59"/>
    </row>
    <row r="901" spans="10:17" x14ac:dyDescent="0.3">
      <c r="J901" s="59"/>
      <c r="K901" s="59"/>
      <c r="M901" s="59"/>
      <c r="N901" s="59"/>
      <c r="O901" s="59"/>
      <c r="Q901" s="59"/>
    </row>
    <row r="902" spans="10:17" x14ac:dyDescent="0.3">
      <c r="J902" s="59"/>
      <c r="K902" s="59"/>
      <c r="M902" s="59"/>
      <c r="N902" s="59"/>
      <c r="O902" s="59"/>
      <c r="Q902" s="59"/>
    </row>
    <row r="903" spans="10:17" x14ac:dyDescent="0.3">
      <c r="J903" s="59"/>
      <c r="K903" s="59"/>
      <c r="M903" s="59"/>
      <c r="N903" s="59"/>
      <c r="O903" s="59"/>
      <c r="Q903" s="59"/>
    </row>
    <row r="904" spans="10:17" x14ac:dyDescent="0.3">
      <c r="J904" s="59"/>
      <c r="K904" s="59"/>
      <c r="M904" s="59"/>
      <c r="N904" s="59"/>
      <c r="O904" s="59"/>
      <c r="Q904" s="59"/>
    </row>
    <row r="905" spans="10:17" x14ac:dyDescent="0.3">
      <c r="J905" s="59"/>
      <c r="K905" s="59"/>
      <c r="M905" s="59"/>
      <c r="N905" s="59"/>
      <c r="O905" s="59"/>
      <c r="Q905" s="59"/>
    </row>
    <row r="906" spans="10:17" x14ac:dyDescent="0.3">
      <c r="J906" s="59"/>
      <c r="K906" s="59"/>
      <c r="M906" s="59"/>
      <c r="N906" s="59"/>
      <c r="O906" s="59"/>
      <c r="Q906" s="59"/>
    </row>
    <row r="907" spans="10:17" x14ac:dyDescent="0.3">
      <c r="J907" s="59"/>
      <c r="K907" s="59"/>
      <c r="M907" s="59"/>
      <c r="N907" s="59"/>
      <c r="O907" s="59"/>
      <c r="Q907" s="59"/>
    </row>
    <row r="908" spans="10:17" x14ac:dyDescent="0.3">
      <c r="J908" s="59"/>
      <c r="K908" s="59"/>
      <c r="M908" s="59"/>
      <c r="N908" s="59"/>
      <c r="O908" s="59"/>
      <c r="Q908" s="59"/>
    </row>
    <row r="909" spans="10:17" x14ac:dyDescent="0.3">
      <c r="J909" s="59"/>
      <c r="K909" s="59"/>
      <c r="M909" s="59"/>
      <c r="N909" s="59"/>
      <c r="O909" s="59"/>
      <c r="Q909" s="59"/>
    </row>
    <row r="910" spans="10:17" x14ac:dyDescent="0.3">
      <c r="J910" s="59"/>
      <c r="K910" s="59"/>
      <c r="M910" s="59"/>
      <c r="N910" s="59"/>
      <c r="O910" s="59"/>
      <c r="Q910" s="59"/>
    </row>
    <row r="911" spans="10:17" x14ac:dyDescent="0.3">
      <c r="J911" s="59"/>
      <c r="K911" s="59"/>
      <c r="M911" s="59"/>
      <c r="N911" s="59"/>
      <c r="O911" s="59"/>
      <c r="Q911" s="59"/>
    </row>
    <row r="912" spans="10:17" x14ac:dyDescent="0.3">
      <c r="J912" s="59"/>
      <c r="K912" s="59"/>
      <c r="M912" s="59"/>
      <c r="N912" s="59"/>
      <c r="O912" s="59"/>
      <c r="Q912" s="59"/>
    </row>
    <row r="913" spans="10:17" x14ac:dyDescent="0.3">
      <c r="J913" s="59"/>
      <c r="K913" s="59"/>
      <c r="M913" s="59"/>
      <c r="N913" s="59"/>
      <c r="O913" s="59"/>
      <c r="Q913" s="59"/>
    </row>
    <row r="914" spans="10:17" x14ac:dyDescent="0.3">
      <c r="J914" s="59"/>
      <c r="K914" s="59"/>
      <c r="M914" s="59"/>
      <c r="N914" s="59"/>
      <c r="O914" s="59"/>
      <c r="Q914" s="59"/>
    </row>
    <row r="915" spans="10:17" x14ac:dyDescent="0.3">
      <c r="J915" s="59"/>
      <c r="K915" s="59"/>
      <c r="M915" s="59"/>
      <c r="N915" s="59"/>
      <c r="O915" s="59"/>
      <c r="Q915" s="59"/>
    </row>
    <row r="916" spans="10:17" x14ac:dyDescent="0.3">
      <c r="J916" s="59"/>
      <c r="K916" s="59"/>
      <c r="M916" s="59"/>
      <c r="N916" s="59"/>
      <c r="O916" s="59"/>
      <c r="Q916" s="59"/>
    </row>
    <row r="917" spans="10:17" x14ac:dyDescent="0.3">
      <c r="J917" s="59"/>
      <c r="K917" s="59"/>
      <c r="M917" s="59"/>
      <c r="N917" s="59"/>
      <c r="O917" s="59"/>
      <c r="Q917" s="59"/>
    </row>
    <row r="918" spans="10:17" x14ac:dyDescent="0.3">
      <c r="J918" s="59"/>
      <c r="K918" s="59"/>
      <c r="M918" s="59"/>
      <c r="N918" s="59"/>
      <c r="O918" s="59"/>
      <c r="Q918" s="59"/>
    </row>
    <row r="919" spans="10:17" x14ac:dyDescent="0.3">
      <c r="J919" s="59"/>
      <c r="K919" s="59"/>
      <c r="M919" s="59"/>
      <c r="N919" s="59"/>
      <c r="O919" s="59"/>
      <c r="Q919" s="59"/>
    </row>
    <row r="920" spans="10:17" x14ac:dyDescent="0.3">
      <c r="J920" s="59"/>
      <c r="K920" s="59"/>
      <c r="M920" s="59"/>
      <c r="N920" s="59"/>
      <c r="O920" s="59"/>
      <c r="Q920" s="59"/>
    </row>
    <row r="921" spans="10:17" x14ac:dyDescent="0.3">
      <c r="J921" s="59"/>
      <c r="K921" s="59"/>
      <c r="M921" s="59"/>
      <c r="N921" s="59"/>
      <c r="O921" s="59"/>
      <c r="Q921" s="59"/>
    </row>
    <row r="922" spans="10:17" x14ac:dyDescent="0.3">
      <c r="J922" s="59"/>
      <c r="K922" s="59"/>
      <c r="M922" s="59"/>
      <c r="N922" s="59"/>
      <c r="O922" s="59"/>
      <c r="Q922" s="59"/>
    </row>
    <row r="923" spans="10:17" x14ac:dyDescent="0.3">
      <c r="J923" s="59"/>
      <c r="K923" s="59"/>
      <c r="M923" s="59"/>
      <c r="N923" s="59"/>
      <c r="O923" s="59"/>
      <c r="Q923" s="59"/>
    </row>
    <row r="924" spans="10:17" x14ac:dyDescent="0.3">
      <c r="J924" s="59"/>
      <c r="K924" s="59"/>
      <c r="M924" s="59"/>
      <c r="N924" s="59"/>
      <c r="O924" s="59"/>
      <c r="Q924" s="59"/>
    </row>
    <row r="925" spans="10:17" x14ac:dyDescent="0.3">
      <c r="J925" s="59"/>
      <c r="K925" s="59"/>
      <c r="M925" s="59"/>
      <c r="N925" s="59"/>
      <c r="O925" s="59"/>
      <c r="Q925" s="59"/>
    </row>
    <row r="926" spans="10:17" x14ac:dyDescent="0.3">
      <c r="J926" s="59"/>
      <c r="K926" s="59"/>
      <c r="M926" s="59"/>
      <c r="N926" s="59"/>
      <c r="O926" s="59"/>
      <c r="Q926" s="59"/>
    </row>
    <row r="927" spans="10:17" x14ac:dyDescent="0.3">
      <c r="J927" s="59"/>
      <c r="K927" s="59"/>
      <c r="M927" s="59"/>
      <c r="N927" s="59"/>
      <c r="O927" s="59"/>
      <c r="Q927" s="59"/>
    </row>
    <row r="928" spans="10:17" x14ac:dyDescent="0.3">
      <c r="J928" s="59"/>
      <c r="K928" s="59"/>
      <c r="M928" s="59"/>
      <c r="N928" s="59"/>
      <c r="O928" s="59"/>
      <c r="Q928" s="59"/>
    </row>
    <row r="929" spans="10:17" x14ac:dyDescent="0.3">
      <c r="J929" s="59"/>
      <c r="K929" s="59"/>
      <c r="M929" s="59"/>
      <c r="N929" s="59"/>
      <c r="O929" s="59"/>
      <c r="Q929" s="59"/>
    </row>
    <row r="930" spans="10:17" x14ac:dyDescent="0.3">
      <c r="J930" s="59"/>
      <c r="K930" s="59"/>
      <c r="M930" s="59"/>
      <c r="N930" s="59"/>
      <c r="O930" s="59"/>
      <c r="Q930" s="59"/>
    </row>
    <row r="931" spans="10:17" x14ac:dyDescent="0.3">
      <c r="J931" s="59"/>
      <c r="K931" s="59"/>
      <c r="M931" s="59"/>
      <c r="N931" s="59"/>
      <c r="O931" s="59"/>
      <c r="Q931" s="59"/>
    </row>
    <row r="932" spans="10:17" x14ac:dyDescent="0.3">
      <c r="J932" s="59"/>
      <c r="K932" s="59"/>
      <c r="M932" s="59"/>
      <c r="N932" s="59"/>
      <c r="O932" s="59"/>
      <c r="Q932" s="59"/>
    </row>
    <row r="933" spans="10:17" x14ac:dyDescent="0.3">
      <c r="J933" s="59"/>
      <c r="K933" s="59"/>
      <c r="M933" s="59"/>
      <c r="N933" s="59"/>
      <c r="O933" s="59"/>
      <c r="Q933" s="59"/>
    </row>
    <row r="934" spans="10:17" x14ac:dyDescent="0.3">
      <c r="J934" s="59"/>
      <c r="K934" s="59"/>
      <c r="M934" s="59"/>
      <c r="N934" s="59"/>
      <c r="O934" s="59"/>
      <c r="Q934" s="59"/>
    </row>
    <row r="935" spans="10:17" x14ac:dyDescent="0.3">
      <c r="J935" s="59"/>
      <c r="K935" s="59"/>
      <c r="M935" s="59"/>
      <c r="N935" s="59"/>
      <c r="O935" s="59"/>
      <c r="Q935" s="59"/>
    </row>
    <row r="936" spans="10:17" x14ac:dyDescent="0.3">
      <c r="J936" s="59"/>
      <c r="K936" s="59"/>
      <c r="M936" s="59"/>
      <c r="N936" s="59"/>
      <c r="O936" s="59"/>
      <c r="Q936" s="59"/>
    </row>
    <row r="937" spans="10:17" x14ac:dyDescent="0.3">
      <c r="J937" s="59"/>
      <c r="K937" s="59"/>
      <c r="M937" s="59"/>
      <c r="N937" s="59"/>
      <c r="O937" s="59"/>
      <c r="Q937" s="59"/>
    </row>
    <row r="938" spans="10:17" x14ac:dyDescent="0.3">
      <c r="J938" s="59"/>
      <c r="K938" s="59"/>
      <c r="M938" s="59"/>
      <c r="N938" s="59"/>
      <c r="O938" s="59"/>
      <c r="Q938" s="59"/>
    </row>
    <row r="939" spans="10:17" x14ac:dyDescent="0.3">
      <c r="J939" s="59"/>
      <c r="K939" s="59"/>
      <c r="M939" s="59"/>
      <c r="N939" s="59"/>
      <c r="O939" s="59"/>
      <c r="Q939" s="59"/>
    </row>
    <row r="940" spans="10:17" x14ac:dyDescent="0.3">
      <c r="J940" s="59"/>
      <c r="K940" s="59"/>
      <c r="M940" s="59"/>
      <c r="N940" s="59"/>
      <c r="O940" s="59"/>
      <c r="Q940" s="59"/>
    </row>
    <row r="941" spans="10:17" x14ac:dyDescent="0.3">
      <c r="J941" s="59"/>
      <c r="K941" s="59"/>
      <c r="M941" s="59"/>
      <c r="N941" s="59"/>
      <c r="O941" s="59"/>
      <c r="Q941" s="59"/>
    </row>
    <row r="942" spans="10:17" x14ac:dyDescent="0.3">
      <c r="J942" s="59"/>
      <c r="K942" s="59"/>
      <c r="M942" s="59"/>
      <c r="N942" s="59"/>
      <c r="O942" s="59"/>
      <c r="Q942" s="59"/>
    </row>
    <row r="943" spans="10:17" x14ac:dyDescent="0.3">
      <c r="J943" s="59"/>
      <c r="K943" s="59"/>
      <c r="M943" s="59"/>
      <c r="N943" s="59"/>
      <c r="O943" s="59"/>
      <c r="Q943" s="59"/>
    </row>
    <row r="944" spans="10:17" x14ac:dyDescent="0.3">
      <c r="J944" s="59"/>
      <c r="K944" s="59"/>
      <c r="M944" s="59"/>
      <c r="N944" s="59"/>
      <c r="O944" s="59"/>
      <c r="Q944" s="59"/>
    </row>
    <row r="945" spans="10:17" x14ac:dyDescent="0.3">
      <c r="J945" s="59"/>
      <c r="K945" s="59"/>
      <c r="M945" s="59"/>
      <c r="N945" s="59"/>
      <c r="O945" s="59"/>
      <c r="Q945" s="59"/>
    </row>
    <row r="946" spans="10:17" x14ac:dyDescent="0.3">
      <c r="J946" s="59"/>
      <c r="K946" s="59"/>
      <c r="M946" s="59"/>
      <c r="N946" s="59"/>
      <c r="O946" s="59"/>
      <c r="Q946" s="59"/>
    </row>
    <row r="947" spans="10:17" x14ac:dyDescent="0.3">
      <c r="J947" s="59"/>
      <c r="K947" s="59"/>
      <c r="M947" s="59"/>
      <c r="N947" s="59"/>
      <c r="O947" s="59"/>
      <c r="Q947" s="59"/>
    </row>
    <row r="948" spans="10:17" x14ac:dyDescent="0.3">
      <c r="J948" s="59"/>
      <c r="K948" s="59"/>
      <c r="M948" s="59"/>
      <c r="N948" s="59"/>
      <c r="O948" s="59"/>
      <c r="Q948" s="59"/>
    </row>
    <row r="949" spans="10:17" x14ac:dyDescent="0.3">
      <c r="J949" s="59"/>
      <c r="K949" s="59"/>
      <c r="M949" s="59"/>
      <c r="N949" s="59"/>
      <c r="O949" s="59"/>
      <c r="Q949" s="59"/>
    </row>
    <row r="950" spans="10:17" x14ac:dyDescent="0.3">
      <c r="J950" s="59"/>
      <c r="K950" s="59"/>
      <c r="M950" s="59"/>
      <c r="N950" s="59"/>
      <c r="O950" s="59"/>
      <c r="Q950" s="59"/>
    </row>
    <row r="951" spans="10:17" x14ac:dyDescent="0.3">
      <c r="J951" s="59"/>
      <c r="K951" s="59"/>
      <c r="M951" s="59"/>
      <c r="N951" s="59"/>
      <c r="O951" s="59"/>
      <c r="Q951" s="59"/>
    </row>
    <row r="952" spans="10:17" x14ac:dyDescent="0.3">
      <c r="J952" s="59"/>
      <c r="K952" s="59"/>
      <c r="M952" s="59"/>
      <c r="N952" s="59"/>
      <c r="O952" s="59"/>
      <c r="Q952" s="59"/>
    </row>
    <row r="953" spans="10:17" x14ac:dyDescent="0.3">
      <c r="J953" s="59"/>
      <c r="K953" s="59"/>
      <c r="M953" s="59"/>
      <c r="N953" s="59"/>
      <c r="O953" s="59"/>
      <c r="Q953" s="59"/>
    </row>
    <row r="954" spans="10:17" x14ac:dyDescent="0.3">
      <c r="J954" s="59"/>
      <c r="K954" s="59"/>
      <c r="M954" s="59"/>
      <c r="N954" s="59"/>
      <c r="O954" s="59"/>
      <c r="Q954" s="59"/>
    </row>
    <row r="955" spans="10:17" x14ac:dyDescent="0.3">
      <c r="J955" s="59"/>
      <c r="K955" s="59"/>
      <c r="M955" s="59"/>
      <c r="N955" s="59"/>
      <c r="O955" s="59"/>
      <c r="Q955" s="59"/>
    </row>
    <row r="956" spans="10:17" x14ac:dyDescent="0.3">
      <c r="J956" s="59"/>
      <c r="K956" s="59"/>
      <c r="M956" s="59"/>
      <c r="N956" s="59"/>
      <c r="O956" s="59"/>
      <c r="Q956" s="59"/>
    </row>
    <row r="957" spans="10:17" x14ac:dyDescent="0.3">
      <c r="J957" s="59"/>
      <c r="K957" s="59"/>
      <c r="M957" s="59"/>
      <c r="N957" s="59"/>
      <c r="O957" s="59"/>
      <c r="Q957" s="59"/>
    </row>
    <row r="958" spans="10:17" x14ac:dyDescent="0.3">
      <c r="J958" s="59"/>
      <c r="K958" s="59"/>
      <c r="M958" s="59"/>
      <c r="N958" s="59"/>
      <c r="O958" s="59"/>
      <c r="Q958" s="59"/>
    </row>
    <row r="959" spans="10:17" x14ac:dyDescent="0.3">
      <c r="J959" s="59"/>
      <c r="K959" s="59"/>
      <c r="M959" s="59"/>
      <c r="N959" s="59"/>
      <c r="O959" s="59"/>
      <c r="Q959" s="59"/>
    </row>
    <row r="960" spans="10:17" x14ac:dyDescent="0.3">
      <c r="J960" s="59"/>
      <c r="K960" s="59"/>
      <c r="M960" s="59"/>
      <c r="N960" s="59"/>
      <c r="O960" s="59"/>
      <c r="Q960" s="59"/>
    </row>
    <row r="961" spans="10:17" x14ac:dyDescent="0.3">
      <c r="J961" s="59"/>
      <c r="K961" s="59"/>
      <c r="M961" s="59"/>
      <c r="N961" s="59"/>
      <c r="O961" s="59"/>
      <c r="Q961" s="59"/>
    </row>
    <row r="962" spans="10:17" x14ac:dyDescent="0.3">
      <c r="J962" s="59"/>
      <c r="K962" s="59"/>
      <c r="M962" s="59"/>
      <c r="N962" s="59"/>
      <c r="O962" s="59"/>
      <c r="Q962" s="59"/>
    </row>
    <row r="963" spans="10:17" x14ac:dyDescent="0.3">
      <c r="J963" s="59"/>
      <c r="K963" s="59"/>
      <c r="M963" s="59"/>
      <c r="N963" s="59"/>
      <c r="O963" s="59"/>
      <c r="Q963" s="59"/>
    </row>
    <row r="964" spans="10:17" x14ac:dyDescent="0.3">
      <c r="J964" s="59"/>
      <c r="K964" s="59"/>
      <c r="M964" s="59"/>
      <c r="N964" s="59"/>
      <c r="O964" s="59"/>
      <c r="Q964" s="59"/>
    </row>
    <row r="965" spans="10:17" x14ac:dyDescent="0.3">
      <c r="J965" s="59"/>
      <c r="K965" s="59"/>
      <c r="M965" s="59"/>
      <c r="N965" s="59"/>
      <c r="O965" s="59"/>
      <c r="Q965" s="59"/>
    </row>
    <row r="966" spans="10:17" x14ac:dyDescent="0.3">
      <c r="J966" s="59"/>
      <c r="K966" s="59"/>
      <c r="M966" s="59"/>
      <c r="N966" s="59"/>
      <c r="O966" s="59"/>
      <c r="Q966" s="59"/>
    </row>
    <row r="967" spans="10:17" x14ac:dyDescent="0.3">
      <c r="J967" s="59"/>
      <c r="K967" s="59"/>
      <c r="M967" s="59"/>
      <c r="N967" s="59"/>
      <c r="O967" s="59"/>
      <c r="Q967" s="59"/>
    </row>
    <row r="968" spans="10:17" x14ac:dyDescent="0.3">
      <c r="J968" s="59"/>
      <c r="K968" s="59"/>
      <c r="M968" s="59"/>
      <c r="N968" s="59"/>
      <c r="O968" s="59"/>
      <c r="Q968" s="59"/>
    </row>
    <row r="969" spans="10:17" x14ac:dyDescent="0.3">
      <c r="J969" s="59"/>
      <c r="K969" s="59"/>
      <c r="M969" s="59"/>
      <c r="N969" s="59"/>
      <c r="O969" s="59"/>
      <c r="Q969" s="59"/>
    </row>
    <row r="970" spans="10:17" x14ac:dyDescent="0.3">
      <c r="J970" s="59"/>
      <c r="K970" s="59"/>
      <c r="M970" s="59"/>
      <c r="N970" s="59"/>
      <c r="O970" s="59"/>
      <c r="Q970" s="59"/>
    </row>
    <row r="971" spans="10:17" x14ac:dyDescent="0.3">
      <c r="J971" s="59"/>
      <c r="K971" s="59"/>
      <c r="M971" s="59"/>
      <c r="N971" s="59"/>
      <c r="O971" s="59"/>
      <c r="Q971" s="59"/>
    </row>
    <row r="972" spans="10:17" x14ac:dyDescent="0.3">
      <c r="J972" s="59"/>
      <c r="K972" s="59"/>
      <c r="M972" s="59"/>
      <c r="N972" s="59"/>
      <c r="O972" s="59"/>
      <c r="Q972" s="59"/>
    </row>
    <row r="973" spans="10:17" x14ac:dyDescent="0.3">
      <c r="J973" s="59"/>
      <c r="K973" s="59"/>
      <c r="M973" s="59"/>
      <c r="N973" s="59"/>
      <c r="O973" s="59"/>
      <c r="Q973" s="59"/>
    </row>
    <row r="974" spans="10:17" x14ac:dyDescent="0.3">
      <c r="J974" s="59"/>
      <c r="K974" s="59"/>
      <c r="M974" s="59"/>
      <c r="N974" s="59"/>
      <c r="O974" s="59"/>
      <c r="Q974" s="59"/>
    </row>
    <row r="975" spans="10:17" x14ac:dyDescent="0.3">
      <c r="J975" s="59"/>
      <c r="K975" s="59"/>
      <c r="M975" s="59"/>
      <c r="N975" s="59"/>
      <c r="O975" s="59"/>
      <c r="Q975" s="59"/>
    </row>
    <row r="976" spans="10:17" x14ac:dyDescent="0.3">
      <c r="J976" s="59"/>
      <c r="K976" s="59"/>
      <c r="M976" s="59"/>
      <c r="N976" s="59"/>
      <c r="O976" s="59"/>
      <c r="Q976" s="59"/>
    </row>
    <row r="977" spans="10:17" x14ac:dyDescent="0.3">
      <c r="J977" s="59"/>
      <c r="K977" s="59"/>
      <c r="M977" s="59"/>
      <c r="N977" s="59"/>
      <c r="O977" s="59"/>
      <c r="Q977" s="59"/>
    </row>
    <row r="978" spans="10:17" x14ac:dyDescent="0.3">
      <c r="J978" s="59"/>
      <c r="K978" s="59"/>
      <c r="M978" s="59"/>
      <c r="N978" s="59"/>
      <c r="O978" s="59"/>
      <c r="Q978" s="59"/>
    </row>
    <row r="979" spans="10:17" x14ac:dyDescent="0.3">
      <c r="J979" s="59"/>
      <c r="K979" s="59"/>
      <c r="M979" s="59"/>
      <c r="N979" s="59"/>
      <c r="O979" s="59"/>
      <c r="Q979" s="59"/>
    </row>
    <row r="980" spans="10:17" x14ac:dyDescent="0.3">
      <c r="J980" s="59"/>
      <c r="K980" s="59"/>
      <c r="M980" s="59"/>
      <c r="N980" s="59"/>
      <c r="O980" s="59"/>
      <c r="Q980" s="59"/>
    </row>
    <row r="981" spans="10:17" x14ac:dyDescent="0.3">
      <c r="J981" s="59"/>
      <c r="K981" s="59"/>
      <c r="M981" s="59"/>
      <c r="N981" s="59"/>
      <c r="O981" s="59"/>
      <c r="Q981" s="59"/>
    </row>
    <row r="982" spans="10:17" x14ac:dyDescent="0.3">
      <c r="J982" s="59"/>
      <c r="K982" s="59"/>
      <c r="M982" s="59"/>
      <c r="N982" s="59"/>
      <c r="O982" s="59"/>
      <c r="Q982" s="59"/>
    </row>
    <row r="983" spans="10:17" x14ac:dyDescent="0.3">
      <c r="J983" s="59"/>
      <c r="K983" s="59"/>
      <c r="M983" s="59"/>
      <c r="N983" s="59"/>
      <c r="O983" s="59"/>
      <c r="Q983" s="59"/>
    </row>
    <row r="984" spans="10:17" x14ac:dyDescent="0.3">
      <c r="J984" s="59"/>
      <c r="K984" s="59"/>
      <c r="M984" s="59"/>
      <c r="N984" s="59"/>
      <c r="O984" s="59"/>
      <c r="Q984" s="59"/>
    </row>
    <row r="985" spans="10:17" x14ac:dyDescent="0.3">
      <c r="J985" s="59"/>
      <c r="K985" s="59"/>
      <c r="M985" s="59"/>
      <c r="N985" s="59"/>
      <c r="O985" s="59"/>
      <c r="Q985" s="59"/>
    </row>
    <row r="986" spans="10:17" x14ac:dyDescent="0.3">
      <c r="J986" s="59"/>
      <c r="K986" s="59"/>
      <c r="M986" s="59"/>
      <c r="N986" s="59"/>
      <c r="O986" s="59"/>
      <c r="Q986" s="59"/>
    </row>
    <row r="987" spans="10:17" x14ac:dyDescent="0.3">
      <c r="J987" s="59"/>
      <c r="K987" s="59"/>
      <c r="M987" s="59"/>
      <c r="N987" s="59"/>
      <c r="O987" s="59"/>
      <c r="Q987" s="59"/>
    </row>
    <row r="988" spans="10:17" x14ac:dyDescent="0.3">
      <c r="J988" s="59"/>
      <c r="K988" s="59"/>
      <c r="M988" s="59"/>
      <c r="N988" s="59"/>
      <c r="O988" s="59"/>
      <c r="Q988" s="59"/>
    </row>
    <row r="989" spans="10:17" x14ac:dyDescent="0.3">
      <c r="J989" s="59"/>
      <c r="K989" s="59"/>
      <c r="M989" s="59"/>
      <c r="N989" s="59"/>
      <c r="O989" s="59"/>
      <c r="Q989" s="59"/>
    </row>
    <row r="990" spans="10:17" x14ac:dyDescent="0.3">
      <c r="J990" s="59"/>
      <c r="K990" s="59"/>
      <c r="M990" s="59"/>
      <c r="N990" s="59"/>
      <c r="O990" s="59"/>
      <c r="Q990" s="59"/>
    </row>
    <row r="991" spans="10:17" x14ac:dyDescent="0.3">
      <c r="J991" s="59"/>
      <c r="K991" s="59"/>
      <c r="M991" s="59"/>
      <c r="N991" s="59"/>
      <c r="O991" s="59"/>
      <c r="Q991" s="59"/>
    </row>
    <row r="992" spans="10:17" x14ac:dyDescent="0.3">
      <c r="J992" s="59"/>
      <c r="K992" s="59"/>
      <c r="M992" s="59"/>
      <c r="N992" s="59"/>
      <c r="O992" s="59"/>
      <c r="Q992" s="59"/>
    </row>
    <row r="993" spans="10:17" x14ac:dyDescent="0.3">
      <c r="J993" s="59"/>
      <c r="K993" s="59"/>
      <c r="M993" s="59"/>
      <c r="N993" s="59"/>
      <c r="O993" s="59"/>
      <c r="Q993" s="59"/>
    </row>
    <row r="994" spans="10:17" x14ac:dyDescent="0.3">
      <c r="J994" s="59"/>
      <c r="K994" s="59"/>
      <c r="M994" s="59"/>
      <c r="N994" s="59"/>
      <c r="O994" s="59"/>
      <c r="Q994" s="59"/>
    </row>
    <row r="995" spans="10:17" x14ac:dyDescent="0.3">
      <c r="J995" s="59"/>
      <c r="K995" s="59"/>
      <c r="M995" s="59"/>
      <c r="N995" s="59"/>
      <c r="O995" s="59"/>
      <c r="Q995" s="59"/>
    </row>
    <row r="996" spans="10:17" x14ac:dyDescent="0.3">
      <c r="J996" s="59"/>
      <c r="K996" s="59"/>
      <c r="M996" s="59"/>
      <c r="N996" s="59"/>
      <c r="O996" s="59"/>
      <c r="Q996" s="59"/>
    </row>
    <row r="997" spans="10:17" x14ac:dyDescent="0.3">
      <c r="J997" s="59"/>
      <c r="K997" s="59"/>
      <c r="M997" s="59"/>
      <c r="N997" s="59"/>
      <c r="O997" s="59"/>
      <c r="Q997" s="59"/>
    </row>
    <row r="998" spans="10:17" x14ac:dyDescent="0.3">
      <c r="J998" s="59"/>
      <c r="K998" s="59"/>
      <c r="M998" s="59"/>
      <c r="N998" s="59"/>
      <c r="O998" s="59"/>
      <c r="Q998" s="59"/>
    </row>
    <row r="999" spans="10:17" x14ac:dyDescent="0.3">
      <c r="J999" s="59"/>
      <c r="K999" s="59"/>
      <c r="M999" s="59"/>
      <c r="N999" s="59"/>
      <c r="O999" s="59"/>
      <c r="Q999" s="59"/>
    </row>
    <row r="1000" spans="10:17" x14ac:dyDescent="0.3">
      <c r="J1000" s="59"/>
      <c r="K1000" s="59"/>
      <c r="M1000" s="59"/>
      <c r="N1000" s="59"/>
      <c r="O1000" s="59"/>
      <c r="Q1000" s="59"/>
    </row>
    <row r="1001" spans="10:17" x14ac:dyDescent="0.3">
      <c r="J1001" s="59"/>
      <c r="K1001" s="59"/>
      <c r="M1001" s="59"/>
      <c r="N1001" s="59"/>
      <c r="O1001" s="59"/>
      <c r="Q1001" s="59"/>
    </row>
    <row r="1002" spans="10:17" x14ac:dyDescent="0.3">
      <c r="J1002" s="59"/>
      <c r="K1002" s="59"/>
      <c r="M1002" s="59"/>
      <c r="N1002" s="59"/>
      <c r="O1002" s="59"/>
      <c r="Q1002" s="59"/>
    </row>
    <row r="1003" spans="10:17" x14ac:dyDescent="0.3">
      <c r="J1003" s="59"/>
      <c r="K1003" s="59"/>
      <c r="M1003" s="59"/>
      <c r="N1003" s="59"/>
      <c r="O1003" s="59"/>
      <c r="Q1003" s="59"/>
    </row>
    <row r="1004" spans="10:17" x14ac:dyDescent="0.3">
      <c r="J1004" s="59"/>
      <c r="K1004" s="59"/>
      <c r="M1004" s="59"/>
      <c r="N1004" s="59"/>
      <c r="O1004" s="59"/>
      <c r="Q1004" s="59"/>
    </row>
    <row r="1005" spans="10:17" x14ac:dyDescent="0.3">
      <c r="J1005" s="59"/>
      <c r="K1005" s="59"/>
      <c r="M1005" s="59"/>
      <c r="N1005" s="59"/>
      <c r="O1005" s="59"/>
      <c r="Q1005" s="59"/>
    </row>
    <row r="1006" spans="10:17" x14ac:dyDescent="0.3">
      <c r="J1006" s="59"/>
      <c r="K1006" s="59"/>
      <c r="M1006" s="59"/>
      <c r="N1006" s="59"/>
      <c r="O1006" s="59"/>
      <c r="Q1006" s="59"/>
    </row>
    <row r="1007" spans="10:17" x14ac:dyDescent="0.3">
      <c r="J1007" s="59"/>
      <c r="K1007" s="59"/>
      <c r="M1007" s="59"/>
      <c r="N1007" s="59"/>
      <c r="O1007" s="59"/>
      <c r="Q1007" s="59"/>
    </row>
    <row r="1008" spans="10:17" x14ac:dyDescent="0.3">
      <c r="J1008" s="59"/>
      <c r="K1008" s="59"/>
      <c r="M1008" s="59"/>
      <c r="N1008" s="59"/>
      <c r="O1008" s="59"/>
      <c r="Q1008" s="59"/>
    </row>
    <row r="1009" spans="10:17" x14ac:dyDescent="0.3">
      <c r="J1009" s="59"/>
      <c r="K1009" s="59"/>
      <c r="M1009" s="59"/>
      <c r="N1009" s="59"/>
      <c r="O1009" s="59"/>
      <c r="Q1009" s="59"/>
    </row>
    <row r="1010" spans="10:17" x14ac:dyDescent="0.3">
      <c r="J1010" s="59"/>
      <c r="K1010" s="59"/>
      <c r="M1010" s="59"/>
      <c r="N1010" s="59"/>
      <c r="O1010" s="59"/>
      <c r="Q1010" s="59"/>
    </row>
    <row r="1011" spans="10:17" x14ac:dyDescent="0.3">
      <c r="J1011" s="59"/>
      <c r="K1011" s="59"/>
      <c r="M1011" s="59"/>
      <c r="N1011" s="59"/>
      <c r="O1011" s="59"/>
      <c r="Q1011" s="59"/>
    </row>
    <row r="1012" spans="10:17" x14ac:dyDescent="0.3">
      <c r="J1012" s="59"/>
      <c r="K1012" s="59"/>
      <c r="M1012" s="59"/>
      <c r="N1012" s="59"/>
      <c r="O1012" s="59"/>
      <c r="Q1012" s="59"/>
    </row>
    <row r="1013" spans="10:17" x14ac:dyDescent="0.3">
      <c r="J1013" s="59"/>
      <c r="K1013" s="59"/>
      <c r="M1013" s="59"/>
      <c r="N1013" s="59"/>
      <c r="O1013" s="59"/>
      <c r="Q1013" s="59"/>
    </row>
    <row r="1014" spans="10:17" x14ac:dyDescent="0.3">
      <c r="J1014" s="59"/>
      <c r="K1014" s="59"/>
      <c r="M1014" s="59"/>
      <c r="N1014" s="59"/>
      <c r="O1014" s="59"/>
      <c r="Q1014" s="59"/>
    </row>
    <row r="1015" spans="10:17" x14ac:dyDescent="0.3">
      <c r="J1015" s="59"/>
      <c r="K1015" s="59"/>
      <c r="M1015" s="59"/>
      <c r="N1015" s="59"/>
      <c r="O1015" s="59"/>
      <c r="Q1015" s="59"/>
    </row>
    <row r="1016" spans="10:17" x14ac:dyDescent="0.3">
      <c r="J1016" s="59"/>
      <c r="K1016" s="59"/>
      <c r="M1016" s="59"/>
      <c r="N1016" s="59"/>
      <c r="O1016" s="59"/>
      <c r="Q1016" s="59"/>
    </row>
    <row r="1017" spans="10:17" x14ac:dyDescent="0.3">
      <c r="J1017" s="59"/>
      <c r="K1017" s="59"/>
      <c r="M1017" s="59"/>
      <c r="N1017" s="59"/>
      <c r="O1017" s="59"/>
      <c r="Q1017" s="59"/>
    </row>
    <row r="1018" spans="10:17" x14ac:dyDescent="0.3">
      <c r="J1018" s="59"/>
      <c r="K1018" s="59"/>
      <c r="M1018" s="59"/>
      <c r="N1018" s="59"/>
      <c r="O1018" s="59"/>
      <c r="Q1018" s="59"/>
    </row>
    <row r="1019" spans="10:17" x14ac:dyDescent="0.3">
      <c r="J1019" s="59"/>
      <c r="K1019" s="59"/>
      <c r="M1019" s="59"/>
      <c r="N1019" s="59"/>
      <c r="O1019" s="59"/>
      <c r="Q1019" s="59"/>
    </row>
    <row r="1020" spans="10:17" x14ac:dyDescent="0.3">
      <c r="J1020" s="59"/>
      <c r="K1020" s="59"/>
      <c r="M1020" s="59"/>
      <c r="N1020" s="59"/>
      <c r="O1020" s="59"/>
      <c r="Q1020" s="59"/>
    </row>
    <row r="1021" spans="10:17" x14ac:dyDescent="0.3">
      <c r="J1021" s="59"/>
      <c r="K1021" s="59"/>
      <c r="M1021" s="59"/>
      <c r="N1021" s="59"/>
      <c r="O1021" s="59"/>
      <c r="Q1021" s="59"/>
    </row>
    <row r="1022" spans="10:17" x14ac:dyDescent="0.3">
      <c r="J1022" s="59"/>
      <c r="K1022" s="59"/>
      <c r="M1022" s="59"/>
      <c r="N1022" s="59"/>
      <c r="O1022" s="59"/>
      <c r="Q1022" s="59"/>
    </row>
    <row r="1023" spans="10:17" x14ac:dyDescent="0.3">
      <c r="J1023" s="59"/>
      <c r="K1023" s="59"/>
      <c r="M1023" s="59"/>
      <c r="N1023" s="59"/>
      <c r="O1023" s="59"/>
      <c r="Q1023" s="59"/>
    </row>
    <row r="1024" spans="10:17" x14ac:dyDescent="0.3">
      <c r="J1024" s="59"/>
      <c r="K1024" s="59"/>
      <c r="M1024" s="59"/>
      <c r="N1024" s="59"/>
      <c r="O1024" s="59"/>
      <c r="Q1024" s="59"/>
    </row>
    <row r="1025" spans="10:17" x14ac:dyDescent="0.3">
      <c r="J1025" s="59"/>
      <c r="K1025" s="59"/>
      <c r="M1025" s="59"/>
      <c r="N1025" s="59"/>
      <c r="O1025" s="59"/>
      <c r="Q1025" s="59"/>
    </row>
    <row r="1026" spans="10:17" x14ac:dyDescent="0.3">
      <c r="J1026" s="59"/>
      <c r="K1026" s="59"/>
      <c r="M1026" s="59"/>
      <c r="N1026" s="59"/>
      <c r="O1026" s="59"/>
      <c r="Q1026" s="59"/>
    </row>
    <row r="1027" spans="10:17" x14ac:dyDescent="0.3">
      <c r="J1027" s="59"/>
      <c r="K1027" s="59"/>
      <c r="M1027" s="59"/>
      <c r="N1027" s="59"/>
      <c r="O1027" s="59"/>
      <c r="Q1027" s="59"/>
    </row>
    <row r="1028" spans="10:17" x14ac:dyDescent="0.3">
      <c r="J1028" s="59"/>
      <c r="K1028" s="59"/>
      <c r="M1028" s="59"/>
      <c r="N1028" s="59"/>
      <c r="O1028" s="59"/>
      <c r="Q1028" s="59"/>
    </row>
    <row r="1029" spans="10:17" x14ac:dyDescent="0.3">
      <c r="J1029" s="59"/>
      <c r="K1029" s="59"/>
      <c r="M1029" s="59"/>
      <c r="N1029" s="59"/>
      <c r="O1029" s="59"/>
      <c r="Q1029" s="59"/>
    </row>
    <row r="1030" spans="10:17" x14ac:dyDescent="0.3">
      <c r="J1030" s="59"/>
      <c r="K1030" s="59"/>
      <c r="M1030" s="59"/>
      <c r="N1030" s="59"/>
      <c r="O1030" s="59"/>
      <c r="Q1030" s="59"/>
    </row>
    <row r="1031" spans="10:17" x14ac:dyDescent="0.3">
      <c r="J1031" s="59"/>
      <c r="K1031" s="59"/>
      <c r="M1031" s="59"/>
      <c r="N1031" s="59"/>
      <c r="O1031" s="59"/>
      <c r="Q1031" s="59"/>
    </row>
    <row r="1032" spans="10:17" x14ac:dyDescent="0.3">
      <c r="J1032" s="59"/>
      <c r="K1032" s="59"/>
      <c r="M1032" s="59"/>
      <c r="N1032" s="59"/>
      <c r="O1032" s="59"/>
      <c r="Q1032" s="59"/>
    </row>
    <row r="1033" spans="10:17" x14ac:dyDescent="0.3">
      <c r="J1033" s="59"/>
      <c r="K1033" s="59"/>
      <c r="M1033" s="59"/>
      <c r="N1033" s="59"/>
      <c r="O1033" s="59"/>
      <c r="Q1033" s="59"/>
    </row>
    <row r="1034" spans="10:17" x14ac:dyDescent="0.3">
      <c r="J1034" s="59"/>
      <c r="K1034" s="59"/>
      <c r="M1034" s="59"/>
      <c r="N1034" s="59"/>
      <c r="O1034" s="59"/>
      <c r="Q1034" s="59"/>
    </row>
    <row r="1035" spans="10:17" x14ac:dyDescent="0.3">
      <c r="J1035" s="59"/>
      <c r="K1035" s="59"/>
      <c r="M1035" s="59"/>
      <c r="N1035" s="59"/>
      <c r="O1035" s="59"/>
      <c r="Q1035" s="59"/>
    </row>
    <row r="1036" spans="10:17" x14ac:dyDescent="0.3">
      <c r="J1036" s="59"/>
      <c r="K1036" s="59"/>
      <c r="M1036" s="59"/>
      <c r="N1036" s="59"/>
      <c r="O1036" s="59"/>
      <c r="Q1036" s="59"/>
    </row>
    <row r="1037" spans="10:17" x14ac:dyDescent="0.3">
      <c r="J1037" s="59"/>
      <c r="K1037" s="59"/>
      <c r="M1037" s="59"/>
      <c r="N1037" s="59"/>
      <c r="O1037" s="59"/>
      <c r="Q1037" s="59"/>
    </row>
    <row r="1038" spans="10:17" x14ac:dyDescent="0.3">
      <c r="J1038" s="59"/>
      <c r="K1038" s="59"/>
      <c r="M1038" s="59"/>
      <c r="N1038" s="59"/>
      <c r="O1038" s="59"/>
      <c r="Q1038" s="59"/>
    </row>
    <row r="1039" spans="10:17" x14ac:dyDescent="0.3">
      <c r="J1039" s="59"/>
      <c r="K1039" s="59"/>
      <c r="M1039" s="59"/>
      <c r="N1039" s="59"/>
      <c r="O1039" s="59"/>
      <c r="Q1039" s="59"/>
    </row>
    <row r="1040" spans="10:17" x14ac:dyDescent="0.3">
      <c r="J1040" s="59"/>
      <c r="K1040" s="59"/>
      <c r="M1040" s="59"/>
      <c r="N1040" s="59"/>
      <c r="O1040" s="59"/>
      <c r="Q1040" s="59"/>
    </row>
    <row r="1041" spans="10:17" x14ac:dyDescent="0.3">
      <c r="J1041" s="59"/>
      <c r="K1041" s="59"/>
      <c r="M1041" s="59"/>
      <c r="N1041" s="59"/>
      <c r="O1041" s="59"/>
      <c r="Q1041" s="59"/>
    </row>
    <row r="1042" spans="10:17" x14ac:dyDescent="0.3">
      <c r="J1042" s="59"/>
      <c r="K1042" s="59"/>
      <c r="M1042" s="59"/>
      <c r="N1042" s="59"/>
      <c r="O1042" s="59"/>
      <c r="Q1042" s="59"/>
    </row>
    <row r="1043" spans="10:17" x14ac:dyDescent="0.3">
      <c r="J1043" s="59"/>
      <c r="K1043" s="59"/>
      <c r="M1043" s="59"/>
      <c r="N1043" s="59"/>
      <c r="O1043" s="59"/>
      <c r="Q1043" s="59"/>
    </row>
    <row r="1044" spans="10:17" x14ac:dyDescent="0.3">
      <c r="J1044" s="59"/>
      <c r="K1044" s="59"/>
      <c r="M1044" s="59"/>
      <c r="N1044" s="59"/>
      <c r="O1044" s="59"/>
      <c r="Q1044" s="59"/>
    </row>
    <row r="1045" spans="10:17" x14ac:dyDescent="0.3">
      <c r="J1045" s="59"/>
      <c r="K1045" s="59"/>
      <c r="M1045" s="59"/>
      <c r="N1045" s="59"/>
      <c r="O1045" s="59"/>
      <c r="Q1045" s="59"/>
    </row>
    <row r="1046" spans="10:17" x14ac:dyDescent="0.3">
      <c r="J1046" s="59"/>
      <c r="K1046" s="59"/>
      <c r="M1046" s="59"/>
      <c r="N1046" s="59"/>
      <c r="O1046" s="59"/>
      <c r="Q1046" s="59"/>
    </row>
    <row r="1047" spans="10:17" x14ac:dyDescent="0.3">
      <c r="J1047" s="59"/>
      <c r="K1047" s="59"/>
      <c r="M1047" s="59"/>
      <c r="N1047" s="59"/>
      <c r="O1047" s="59"/>
      <c r="Q1047" s="59"/>
    </row>
    <row r="1048" spans="10:17" x14ac:dyDescent="0.3">
      <c r="J1048" s="59"/>
      <c r="K1048" s="59"/>
      <c r="M1048" s="59"/>
      <c r="N1048" s="59"/>
      <c r="O1048" s="59"/>
      <c r="Q1048" s="59"/>
    </row>
    <row r="1049" spans="10:17" x14ac:dyDescent="0.3">
      <c r="J1049" s="59"/>
      <c r="K1049" s="59"/>
      <c r="M1049" s="59"/>
      <c r="N1049" s="59"/>
      <c r="O1049" s="59"/>
      <c r="Q1049" s="59"/>
    </row>
    <row r="1050" spans="10:17" x14ac:dyDescent="0.3">
      <c r="J1050" s="59"/>
      <c r="K1050" s="59"/>
      <c r="M1050" s="59"/>
      <c r="N1050" s="59"/>
      <c r="O1050" s="59"/>
      <c r="Q1050" s="59"/>
    </row>
    <row r="1051" spans="10:17" x14ac:dyDescent="0.3">
      <c r="J1051" s="59"/>
      <c r="K1051" s="59"/>
      <c r="M1051" s="59"/>
      <c r="N1051" s="59"/>
      <c r="O1051" s="59"/>
      <c r="Q1051" s="59"/>
    </row>
    <row r="1052" spans="10:17" x14ac:dyDescent="0.3">
      <c r="J1052" s="59"/>
      <c r="K1052" s="59"/>
      <c r="M1052" s="59"/>
      <c r="N1052" s="59"/>
      <c r="O1052" s="59"/>
      <c r="Q1052" s="59"/>
    </row>
    <row r="1053" spans="10:17" x14ac:dyDescent="0.3">
      <c r="J1053" s="59"/>
      <c r="K1053" s="59"/>
      <c r="M1053" s="59"/>
      <c r="N1053" s="59"/>
      <c r="O1053" s="59"/>
      <c r="Q1053" s="59"/>
    </row>
    <row r="1054" spans="10:17" x14ac:dyDescent="0.3">
      <c r="J1054" s="59"/>
      <c r="K1054" s="59"/>
      <c r="M1054" s="59"/>
      <c r="N1054" s="59"/>
      <c r="O1054" s="59"/>
      <c r="Q1054" s="59"/>
    </row>
    <row r="1055" spans="10:17" x14ac:dyDescent="0.3">
      <c r="J1055" s="59"/>
      <c r="K1055" s="59"/>
      <c r="M1055" s="59"/>
      <c r="N1055" s="59"/>
      <c r="O1055" s="59"/>
      <c r="Q1055" s="59"/>
    </row>
    <row r="1056" spans="10:17" x14ac:dyDescent="0.3">
      <c r="J1056" s="59"/>
      <c r="K1056" s="59"/>
      <c r="M1056" s="59"/>
      <c r="N1056" s="59"/>
      <c r="O1056" s="59"/>
      <c r="Q1056" s="59"/>
    </row>
    <row r="1057" spans="10:17" x14ac:dyDescent="0.3">
      <c r="J1057" s="59"/>
      <c r="K1057" s="59"/>
      <c r="M1057" s="59"/>
      <c r="N1057" s="59"/>
      <c r="O1057" s="59"/>
      <c r="Q1057" s="59"/>
    </row>
    <row r="1058" spans="10:17" x14ac:dyDescent="0.3">
      <c r="J1058" s="59"/>
      <c r="K1058" s="59"/>
      <c r="M1058" s="59"/>
      <c r="N1058" s="59"/>
      <c r="O1058" s="59"/>
      <c r="Q1058" s="59"/>
    </row>
    <row r="1059" spans="10:17" x14ac:dyDescent="0.3">
      <c r="J1059" s="59"/>
      <c r="K1059" s="59"/>
      <c r="M1059" s="59"/>
      <c r="N1059" s="59"/>
      <c r="O1059" s="59"/>
      <c r="Q1059" s="59"/>
    </row>
    <row r="1060" spans="10:17" x14ac:dyDescent="0.3">
      <c r="J1060" s="59"/>
      <c r="K1060" s="59"/>
      <c r="M1060" s="59"/>
      <c r="N1060" s="59"/>
      <c r="O1060" s="59"/>
      <c r="Q1060" s="59"/>
    </row>
    <row r="1061" spans="10:17" x14ac:dyDescent="0.3">
      <c r="J1061" s="59"/>
      <c r="K1061" s="59"/>
      <c r="M1061" s="59"/>
      <c r="N1061" s="59"/>
      <c r="O1061" s="59"/>
      <c r="Q1061" s="59"/>
    </row>
    <row r="1062" spans="10:17" x14ac:dyDescent="0.3">
      <c r="J1062" s="59"/>
      <c r="K1062" s="59"/>
      <c r="M1062" s="59"/>
      <c r="N1062" s="59"/>
      <c r="O1062" s="59"/>
      <c r="Q1062" s="59"/>
    </row>
    <row r="1063" spans="10:17" x14ac:dyDescent="0.3">
      <c r="J1063" s="59"/>
      <c r="K1063" s="59"/>
      <c r="M1063" s="59"/>
      <c r="N1063" s="59"/>
      <c r="O1063" s="59"/>
      <c r="Q1063" s="59"/>
    </row>
    <row r="1064" spans="10:17" x14ac:dyDescent="0.3">
      <c r="J1064" s="59"/>
      <c r="K1064" s="59"/>
      <c r="M1064" s="59"/>
      <c r="N1064" s="59"/>
      <c r="O1064" s="59"/>
      <c r="Q1064" s="59"/>
    </row>
    <row r="1065" spans="10:17" x14ac:dyDescent="0.3">
      <c r="J1065" s="59"/>
      <c r="K1065" s="59"/>
      <c r="M1065" s="59"/>
      <c r="N1065" s="59"/>
      <c r="O1065" s="59"/>
      <c r="Q1065" s="59"/>
    </row>
    <row r="1066" spans="10:17" x14ac:dyDescent="0.3">
      <c r="J1066" s="59"/>
      <c r="K1066" s="59"/>
      <c r="M1066" s="59"/>
      <c r="N1066" s="59"/>
      <c r="O1066" s="59"/>
      <c r="Q1066" s="59"/>
    </row>
    <row r="1067" spans="10:17" x14ac:dyDescent="0.3">
      <c r="J1067" s="59"/>
      <c r="K1067" s="59"/>
      <c r="M1067" s="59"/>
      <c r="N1067" s="59"/>
      <c r="O1067" s="59"/>
      <c r="Q1067" s="59"/>
    </row>
    <row r="1068" spans="10:17" x14ac:dyDescent="0.3">
      <c r="J1068" s="59"/>
      <c r="K1068" s="59"/>
      <c r="M1068" s="59"/>
      <c r="N1068" s="59"/>
      <c r="O1068" s="59"/>
      <c r="Q1068" s="59"/>
    </row>
    <row r="1069" spans="10:17" x14ac:dyDescent="0.3">
      <c r="J1069" s="59"/>
      <c r="K1069" s="59"/>
      <c r="M1069" s="59"/>
      <c r="N1069" s="59"/>
      <c r="O1069" s="59"/>
      <c r="Q1069" s="59"/>
    </row>
    <row r="1070" spans="10:17" x14ac:dyDescent="0.3">
      <c r="J1070" s="59"/>
      <c r="K1070" s="59"/>
      <c r="M1070" s="59"/>
      <c r="N1070" s="59"/>
      <c r="O1070" s="59"/>
      <c r="Q1070" s="59"/>
    </row>
    <row r="1071" spans="10:17" x14ac:dyDescent="0.3">
      <c r="J1071" s="59"/>
      <c r="K1071" s="59"/>
      <c r="M1071" s="59"/>
      <c r="N1071" s="59"/>
      <c r="O1071" s="59"/>
      <c r="Q1071" s="59"/>
    </row>
    <row r="1072" spans="10:17" x14ac:dyDescent="0.3">
      <c r="J1072" s="59"/>
      <c r="K1072" s="59"/>
      <c r="M1072" s="59"/>
      <c r="N1072" s="59"/>
      <c r="O1072" s="59"/>
      <c r="Q1072" s="59"/>
    </row>
    <row r="1073" spans="10:17" x14ac:dyDescent="0.3">
      <c r="J1073" s="59"/>
      <c r="K1073" s="59"/>
      <c r="M1073" s="59"/>
      <c r="N1073" s="59"/>
      <c r="O1073" s="59"/>
      <c r="Q1073" s="59"/>
    </row>
    <row r="1074" spans="10:17" x14ac:dyDescent="0.3">
      <c r="J1074" s="59"/>
      <c r="K1074" s="59"/>
      <c r="M1074" s="59"/>
      <c r="N1074" s="59"/>
      <c r="O1074" s="59"/>
      <c r="Q1074" s="59"/>
    </row>
    <row r="1075" spans="10:17" x14ac:dyDescent="0.3">
      <c r="J1075" s="59"/>
      <c r="K1075" s="59"/>
      <c r="M1075" s="59"/>
      <c r="N1075" s="59"/>
      <c r="O1075" s="59"/>
      <c r="Q1075" s="59"/>
    </row>
    <row r="1076" spans="10:17" x14ac:dyDescent="0.3">
      <c r="J1076" s="59"/>
      <c r="K1076" s="59"/>
      <c r="M1076" s="59"/>
      <c r="N1076" s="59"/>
      <c r="O1076" s="59"/>
      <c r="Q1076" s="59"/>
    </row>
    <row r="1077" spans="10:17" x14ac:dyDescent="0.3">
      <c r="J1077" s="59"/>
      <c r="K1077" s="59"/>
      <c r="M1077" s="59"/>
      <c r="N1077" s="59"/>
      <c r="O1077" s="59"/>
      <c r="Q1077" s="59"/>
    </row>
    <row r="1078" spans="10:17" x14ac:dyDescent="0.3">
      <c r="J1078" s="59"/>
      <c r="K1078" s="59"/>
      <c r="M1078" s="59"/>
      <c r="N1078" s="59"/>
      <c r="O1078" s="59"/>
      <c r="Q1078" s="59"/>
    </row>
    <row r="1079" spans="10:17" x14ac:dyDescent="0.3">
      <c r="J1079" s="59"/>
      <c r="K1079" s="59"/>
      <c r="M1079" s="59"/>
      <c r="N1079" s="59"/>
      <c r="O1079" s="59"/>
      <c r="Q1079" s="59"/>
    </row>
    <row r="1080" spans="10:17" x14ac:dyDescent="0.3">
      <c r="J1080" s="59"/>
      <c r="K1080" s="59"/>
      <c r="M1080" s="59"/>
      <c r="N1080" s="59"/>
      <c r="O1080" s="59"/>
      <c r="Q1080" s="59"/>
    </row>
    <row r="1081" spans="10:17" x14ac:dyDescent="0.3">
      <c r="J1081" s="59"/>
      <c r="K1081" s="59"/>
      <c r="M1081" s="59"/>
      <c r="N1081" s="59"/>
      <c r="O1081" s="59"/>
      <c r="Q1081" s="59"/>
    </row>
    <row r="1082" spans="10:17" x14ac:dyDescent="0.3">
      <c r="J1082" s="59"/>
      <c r="K1082" s="59"/>
      <c r="M1082" s="59"/>
      <c r="N1082" s="59"/>
      <c r="O1082" s="59"/>
      <c r="Q1082" s="59"/>
    </row>
    <row r="1083" spans="10:17" x14ac:dyDescent="0.3">
      <c r="J1083" s="59"/>
      <c r="K1083" s="59"/>
      <c r="M1083" s="59"/>
      <c r="N1083" s="59"/>
      <c r="O1083" s="59"/>
      <c r="Q1083" s="59"/>
    </row>
    <row r="1084" spans="10:17" x14ac:dyDescent="0.3">
      <c r="J1084" s="59"/>
      <c r="K1084" s="59"/>
      <c r="M1084" s="59"/>
      <c r="N1084" s="59"/>
      <c r="O1084" s="59"/>
      <c r="Q1084" s="59"/>
    </row>
    <row r="1085" spans="10:17" x14ac:dyDescent="0.3">
      <c r="J1085" s="59"/>
      <c r="K1085" s="59"/>
      <c r="M1085" s="59"/>
      <c r="N1085" s="59"/>
      <c r="O1085" s="59"/>
      <c r="Q1085" s="59"/>
    </row>
    <row r="1086" spans="10:17" x14ac:dyDescent="0.3">
      <c r="J1086" s="59"/>
      <c r="K1086" s="59"/>
      <c r="M1086" s="59"/>
      <c r="N1086" s="59"/>
      <c r="O1086" s="59"/>
      <c r="Q1086" s="59"/>
    </row>
    <row r="1087" spans="10:17" x14ac:dyDescent="0.3">
      <c r="J1087" s="59"/>
      <c r="K1087" s="59"/>
      <c r="M1087" s="59"/>
      <c r="N1087" s="59"/>
      <c r="O1087" s="59"/>
      <c r="Q1087" s="59"/>
    </row>
    <row r="1088" spans="10:17" x14ac:dyDescent="0.3">
      <c r="J1088" s="59"/>
      <c r="K1088" s="59"/>
      <c r="M1088" s="59"/>
      <c r="N1088" s="59"/>
      <c r="O1088" s="59"/>
      <c r="Q1088" s="59"/>
    </row>
    <row r="1089" spans="10:17" x14ac:dyDescent="0.3">
      <c r="J1089" s="59"/>
      <c r="K1089" s="59"/>
      <c r="M1089" s="59"/>
      <c r="N1089" s="59"/>
      <c r="O1089" s="59"/>
      <c r="Q1089" s="59"/>
    </row>
    <row r="1090" spans="10:17" x14ac:dyDescent="0.3">
      <c r="J1090" s="59"/>
      <c r="K1090" s="59"/>
      <c r="M1090" s="59"/>
      <c r="N1090" s="59"/>
      <c r="O1090" s="59"/>
      <c r="Q1090" s="59"/>
    </row>
    <row r="1091" spans="10:17" x14ac:dyDescent="0.3">
      <c r="J1091" s="59"/>
      <c r="K1091" s="59"/>
      <c r="M1091" s="59"/>
      <c r="N1091" s="59"/>
      <c r="O1091" s="59"/>
      <c r="Q1091" s="59"/>
    </row>
    <row r="1092" spans="10:17" x14ac:dyDescent="0.3">
      <c r="J1092" s="59"/>
      <c r="K1092" s="59"/>
      <c r="M1092" s="59"/>
      <c r="N1092" s="59"/>
      <c r="O1092" s="59"/>
      <c r="Q1092" s="59"/>
    </row>
    <row r="1093" spans="10:17" x14ac:dyDescent="0.3">
      <c r="J1093" s="59"/>
      <c r="K1093" s="59"/>
      <c r="M1093" s="59"/>
      <c r="N1093" s="59"/>
      <c r="O1093" s="59"/>
      <c r="Q1093" s="59"/>
    </row>
    <row r="1094" spans="10:17" x14ac:dyDescent="0.3">
      <c r="J1094" s="59"/>
      <c r="K1094" s="59"/>
      <c r="M1094" s="59"/>
      <c r="N1094" s="59"/>
      <c r="O1094" s="59"/>
      <c r="Q1094" s="59"/>
    </row>
    <row r="1095" spans="10:17" x14ac:dyDescent="0.3">
      <c r="J1095" s="59"/>
      <c r="K1095" s="59"/>
      <c r="M1095" s="59"/>
      <c r="N1095" s="59"/>
      <c r="O1095" s="59"/>
      <c r="Q1095" s="59"/>
    </row>
    <row r="1096" spans="10:17" x14ac:dyDescent="0.3">
      <c r="J1096" s="59"/>
      <c r="K1096" s="59"/>
      <c r="M1096" s="59"/>
      <c r="N1096" s="59"/>
      <c r="O1096" s="59"/>
      <c r="Q1096" s="59"/>
    </row>
    <row r="1097" spans="10:17" x14ac:dyDescent="0.3">
      <c r="J1097" s="59"/>
      <c r="K1097" s="59"/>
      <c r="M1097" s="59"/>
      <c r="N1097" s="59"/>
      <c r="O1097" s="59"/>
      <c r="Q1097" s="59"/>
    </row>
    <row r="1098" spans="10:17" x14ac:dyDescent="0.3">
      <c r="J1098" s="59"/>
      <c r="K1098" s="59"/>
      <c r="M1098" s="59"/>
      <c r="N1098" s="59"/>
      <c r="O1098" s="59"/>
      <c r="Q1098" s="59"/>
    </row>
    <row r="1099" spans="10:17" x14ac:dyDescent="0.3">
      <c r="J1099" s="59"/>
      <c r="K1099" s="59"/>
      <c r="M1099" s="59"/>
      <c r="N1099" s="59"/>
      <c r="O1099" s="59"/>
      <c r="Q1099" s="59"/>
    </row>
    <row r="1100" spans="10:17" x14ac:dyDescent="0.3">
      <c r="J1100" s="59"/>
      <c r="K1100" s="59"/>
      <c r="M1100" s="59"/>
      <c r="N1100" s="59"/>
      <c r="O1100" s="59"/>
      <c r="Q1100" s="59"/>
    </row>
    <row r="1101" spans="10:17" x14ac:dyDescent="0.3">
      <c r="J1101" s="59"/>
      <c r="K1101" s="59"/>
      <c r="M1101" s="59"/>
      <c r="N1101" s="59"/>
      <c r="O1101" s="59"/>
      <c r="Q1101" s="59"/>
    </row>
    <row r="1102" spans="10:17" x14ac:dyDescent="0.3">
      <c r="J1102" s="59"/>
      <c r="K1102" s="59"/>
      <c r="M1102" s="59"/>
      <c r="N1102" s="59"/>
      <c r="O1102" s="59"/>
      <c r="Q1102" s="59"/>
    </row>
    <row r="1103" spans="10:17" x14ac:dyDescent="0.3">
      <c r="J1103" s="59"/>
      <c r="K1103" s="59"/>
      <c r="M1103" s="59"/>
      <c r="N1103" s="59"/>
      <c r="O1103" s="59"/>
      <c r="Q1103" s="59"/>
    </row>
    <row r="1104" spans="10:17" x14ac:dyDescent="0.3">
      <c r="J1104" s="59"/>
      <c r="K1104" s="59"/>
      <c r="M1104" s="59"/>
      <c r="N1104" s="59"/>
      <c r="O1104" s="59"/>
      <c r="Q1104" s="59"/>
    </row>
    <row r="1105" spans="10:17" x14ac:dyDescent="0.3">
      <c r="J1105" s="59"/>
      <c r="K1105" s="59"/>
      <c r="M1105" s="59"/>
      <c r="N1105" s="59"/>
      <c r="O1105" s="59"/>
      <c r="Q1105" s="59"/>
    </row>
    <row r="1106" spans="10:17" x14ac:dyDescent="0.3">
      <c r="J1106" s="59"/>
      <c r="K1106" s="59"/>
      <c r="M1106" s="59"/>
      <c r="N1106" s="59"/>
      <c r="O1106" s="59"/>
      <c r="Q1106" s="59"/>
    </row>
    <row r="1107" spans="10:17" x14ac:dyDescent="0.3">
      <c r="J1107" s="59"/>
      <c r="K1107" s="59"/>
      <c r="M1107" s="59"/>
      <c r="N1107" s="59"/>
      <c r="O1107" s="59"/>
      <c r="Q1107" s="59"/>
    </row>
    <row r="1108" spans="10:17" x14ac:dyDescent="0.3">
      <c r="J1108" s="59"/>
      <c r="K1108" s="59"/>
      <c r="M1108" s="59"/>
      <c r="N1108" s="59"/>
      <c r="O1108" s="59"/>
      <c r="Q1108" s="59"/>
    </row>
    <row r="1109" spans="10:17" x14ac:dyDescent="0.3">
      <c r="J1109" s="59"/>
      <c r="K1109" s="59"/>
      <c r="M1109" s="59"/>
      <c r="N1109" s="59"/>
      <c r="O1109" s="59"/>
      <c r="Q1109" s="59"/>
    </row>
    <row r="1110" spans="10:17" x14ac:dyDescent="0.3">
      <c r="J1110" s="59"/>
      <c r="K1110" s="59"/>
      <c r="M1110" s="59"/>
      <c r="N1110" s="59"/>
      <c r="O1110" s="59"/>
      <c r="Q1110" s="59"/>
    </row>
    <row r="1111" spans="10:17" x14ac:dyDescent="0.3">
      <c r="J1111" s="59"/>
      <c r="K1111" s="59"/>
      <c r="M1111" s="59"/>
      <c r="N1111" s="59"/>
      <c r="O1111" s="59"/>
      <c r="Q1111" s="59"/>
    </row>
    <row r="1112" spans="10:17" x14ac:dyDescent="0.3">
      <c r="J1112" s="59"/>
      <c r="K1112" s="59"/>
      <c r="M1112" s="59"/>
      <c r="N1112" s="59"/>
      <c r="O1112" s="59"/>
      <c r="Q1112" s="59"/>
    </row>
    <row r="1113" spans="10:17" x14ac:dyDescent="0.3">
      <c r="J1113" s="59"/>
      <c r="K1113" s="59"/>
      <c r="M1113" s="59"/>
      <c r="N1113" s="59"/>
      <c r="O1113" s="59"/>
      <c r="Q1113" s="59"/>
    </row>
    <row r="1114" spans="10:17" x14ac:dyDescent="0.3">
      <c r="J1114" s="59"/>
      <c r="K1114" s="59"/>
      <c r="M1114" s="59"/>
      <c r="N1114" s="59"/>
      <c r="O1114" s="59"/>
      <c r="Q1114" s="59"/>
    </row>
    <row r="1115" spans="10:17" x14ac:dyDescent="0.3">
      <c r="J1115" s="59"/>
      <c r="K1115" s="59"/>
      <c r="M1115" s="59"/>
      <c r="N1115" s="59"/>
      <c r="O1115" s="59"/>
      <c r="Q1115" s="59"/>
    </row>
    <row r="1116" spans="10:17" x14ac:dyDescent="0.3">
      <c r="J1116" s="59"/>
      <c r="K1116" s="59"/>
      <c r="M1116" s="59"/>
      <c r="N1116" s="59"/>
      <c r="O1116" s="59"/>
      <c r="Q1116" s="59"/>
    </row>
    <row r="1117" spans="10:17" x14ac:dyDescent="0.3">
      <c r="J1117" s="59"/>
      <c r="K1117" s="59"/>
      <c r="M1117" s="59"/>
      <c r="N1117" s="59"/>
      <c r="O1117" s="59"/>
      <c r="Q1117" s="59"/>
    </row>
    <row r="1118" spans="10:17" x14ac:dyDescent="0.3">
      <c r="J1118" s="59"/>
      <c r="K1118" s="59"/>
      <c r="M1118" s="59"/>
      <c r="N1118" s="59"/>
      <c r="O1118" s="59"/>
      <c r="Q1118" s="59"/>
    </row>
    <row r="1119" spans="10:17" x14ac:dyDescent="0.3">
      <c r="J1119" s="59"/>
      <c r="K1119" s="59"/>
      <c r="M1119" s="59"/>
      <c r="N1119" s="59"/>
      <c r="O1119" s="59"/>
      <c r="Q1119" s="59"/>
    </row>
    <row r="1120" spans="10:17" x14ac:dyDescent="0.3">
      <c r="J1120" s="59"/>
      <c r="K1120" s="59"/>
      <c r="M1120" s="59"/>
      <c r="N1120" s="59"/>
      <c r="O1120" s="59"/>
      <c r="Q1120" s="59"/>
    </row>
    <row r="1121" spans="10:17" x14ac:dyDescent="0.3">
      <c r="J1121" s="59"/>
      <c r="K1121" s="59"/>
      <c r="M1121" s="59"/>
      <c r="N1121" s="59"/>
      <c r="O1121" s="59"/>
      <c r="Q1121" s="59"/>
    </row>
    <row r="1122" spans="10:17" x14ac:dyDescent="0.3">
      <c r="J1122" s="59"/>
      <c r="K1122" s="59"/>
      <c r="M1122" s="59"/>
      <c r="N1122" s="59"/>
      <c r="O1122" s="59"/>
      <c r="Q1122" s="59"/>
    </row>
    <row r="1123" spans="10:17" x14ac:dyDescent="0.3">
      <c r="J1123" s="59"/>
      <c r="K1123" s="59"/>
      <c r="M1123" s="59"/>
      <c r="N1123" s="59"/>
      <c r="O1123" s="59"/>
      <c r="Q1123" s="59"/>
    </row>
    <row r="1124" spans="10:17" x14ac:dyDescent="0.3">
      <c r="J1124" s="59"/>
      <c r="K1124" s="59"/>
      <c r="M1124" s="59"/>
      <c r="N1124" s="59"/>
      <c r="O1124" s="59"/>
      <c r="Q1124" s="59"/>
    </row>
    <row r="1125" spans="10:17" x14ac:dyDescent="0.3">
      <c r="J1125" s="59"/>
      <c r="K1125" s="59"/>
      <c r="M1125" s="59"/>
      <c r="N1125" s="59"/>
      <c r="O1125" s="59"/>
      <c r="Q1125" s="59"/>
    </row>
    <row r="1126" spans="10:17" x14ac:dyDescent="0.3">
      <c r="J1126" s="59"/>
      <c r="K1126" s="59"/>
      <c r="M1126" s="59"/>
      <c r="N1126" s="59"/>
      <c r="O1126" s="59"/>
      <c r="Q1126" s="59"/>
    </row>
    <row r="1127" spans="10:17" x14ac:dyDescent="0.3">
      <c r="J1127" s="59"/>
      <c r="K1127" s="59"/>
      <c r="M1127" s="59"/>
      <c r="N1127" s="59"/>
      <c r="O1127" s="59"/>
      <c r="Q1127" s="59"/>
    </row>
    <row r="1128" spans="10:17" x14ac:dyDescent="0.3">
      <c r="J1128" s="59"/>
      <c r="K1128" s="59"/>
      <c r="M1128" s="59"/>
      <c r="N1128" s="59"/>
      <c r="O1128" s="59"/>
      <c r="Q1128" s="59"/>
    </row>
    <row r="1129" spans="10:17" x14ac:dyDescent="0.3">
      <c r="J1129" s="59"/>
      <c r="K1129" s="59"/>
      <c r="M1129" s="59"/>
      <c r="N1129" s="59"/>
      <c r="O1129" s="59"/>
      <c r="Q1129" s="59"/>
    </row>
    <row r="1130" spans="10:17" x14ac:dyDescent="0.3">
      <c r="J1130" s="59"/>
      <c r="K1130" s="59"/>
      <c r="M1130" s="59"/>
      <c r="N1130" s="59"/>
      <c r="O1130" s="59"/>
      <c r="Q1130" s="59"/>
    </row>
    <row r="1131" spans="10:17" x14ac:dyDescent="0.3">
      <c r="J1131" s="59"/>
      <c r="K1131" s="59"/>
      <c r="M1131" s="59"/>
      <c r="N1131" s="59"/>
      <c r="O1131" s="59"/>
      <c r="Q1131" s="59"/>
    </row>
    <row r="1132" spans="10:17" x14ac:dyDescent="0.3">
      <c r="J1132" s="59"/>
      <c r="K1132" s="59"/>
      <c r="M1132" s="59"/>
      <c r="N1132" s="59"/>
      <c r="O1132" s="59"/>
      <c r="Q1132" s="59"/>
    </row>
    <row r="1133" spans="10:17" x14ac:dyDescent="0.3">
      <c r="J1133" s="59"/>
      <c r="K1133" s="59"/>
      <c r="M1133" s="59"/>
      <c r="N1133" s="59"/>
      <c r="O1133" s="59"/>
      <c r="Q1133" s="59"/>
    </row>
    <row r="1134" spans="10:17" x14ac:dyDescent="0.3">
      <c r="J1134" s="59"/>
      <c r="K1134" s="59"/>
      <c r="M1134" s="59"/>
      <c r="N1134" s="59"/>
      <c r="O1134" s="59"/>
      <c r="Q1134" s="59"/>
    </row>
    <row r="1135" spans="10:17" x14ac:dyDescent="0.3">
      <c r="J1135" s="59"/>
      <c r="K1135" s="59"/>
      <c r="M1135" s="59"/>
      <c r="N1135" s="59"/>
      <c r="O1135" s="59"/>
      <c r="Q1135" s="59"/>
    </row>
    <row r="1136" spans="10:17" x14ac:dyDescent="0.3">
      <c r="J1136" s="59"/>
      <c r="K1136" s="59"/>
      <c r="M1136" s="59"/>
      <c r="N1136" s="59"/>
      <c r="O1136" s="59"/>
      <c r="Q1136" s="59"/>
    </row>
    <row r="1137" spans="10:17" x14ac:dyDescent="0.3">
      <c r="J1137" s="59"/>
      <c r="K1137" s="59"/>
      <c r="M1137" s="59"/>
      <c r="N1137" s="59"/>
      <c r="O1137" s="59"/>
      <c r="Q1137" s="59"/>
    </row>
    <row r="1138" spans="10:17" x14ac:dyDescent="0.3">
      <c r="J1138" s="59"/>
      <c r="K1138" s="59"/>
      <c r="M1138" s="59"/>
      <c r="N1138" s="59"/>
      <c r="O1138" s="59"/>
      <c r="Q1138" s="59"/>
    </row>
    <row r="1139" spans="10:17" x14ac:dyDescent="0.3">
      <c r="J1139" s="59"/>
      <c r="K1139" s="59"/>
      <c r="M1139" s="59"/>
      <c r="N1139" s="59"/>
      <c r="O1139" s="59"/>
      <c r="Q1139" s="59"/>
    </row>
    <row r="1140" spans="10:17" x14ac:dyDescent="0.3">
      <c r="J1140" s="59"/>
      <c r="K1140" s="59"/>
      <c r="M1140" s="59"/>
      <c r="N1140" s="59"/>
      <c r="O1140" s="59"/>
      <c r="Q1140" s="59"/>
    </row>
    <row r="1141" spans="10:17" x14ac:dyDescent="0.3">
      <c r="J1141" s="59"/>
      <c r="K1141" s="59"/>
      <c r="M1141" s="59"/>
      <c r="N1141" s="59"/>
      <c r="O1141" s="59"/>
      <c r="Q1141" s="59"/>
    </row>
    <row r="1142" spans="10:17" x14ac:dyDescent="0.3">
      <c r="J1142" s="59"/>
      <c r="K1142" s="59"/>
      <c r="M1142" s="59"/>
      <c r="N1142" s="59"/>
      <c r="O1142" s="59"/>
      <c r="Q1142" s="59"/>
    </row>
    <row r="1143" spans="10:17" x14ac:dyDescent="0.3">
      <c r="J1143" s="59"/>
      <c r="K1143" s="59"/>
      <c r="M1143" s="59"/>
      <c r="N1143" s="59"/>
      <c r="O1143" s="59"/>
      <c r="Q1143" s="59"/>
    </row>
    <row r="1144" spans="10:17" x14ac:dyDescent="0.3">
      <c r="J1144" s="59"/>
      <c r="K1144" s="59"/>
      <c r="M1144" s="59"/>
      <c r="N1144" s="59"/>
      <c r="O1144" s="59"/>
      <c r="Q1144" s="59"/>
    </row>
    <row r="1145" spans="10:17" x14ac:dyDescent="0.3">
      <c r="J1145" s="59"/>
      <c r="K1145" s="59"/>
      <c r="M1145" s="59"/>
      <c r="N1145" s="59"/>
      <c r="O1145" s="59"/>
      <c r="Q1145" s="59"/>
    </row>
    <row r="1146" spans="10:17" x14ac:dyDescent="0.3">
      <c r="J1146" s="59"/>
      <c r="K1146" s="59"/>
      <c r="M1146" s="59"/>
      <c r="N1146" s="59"/>
      <c r="O1146" s="59"/>
      <c r="Q1146" s="59"/>
    </row>
    <row r="1147" spans="10:17" x14ac:dyDescent="0.3">
      <c r="J1147" s="59"/>
      <c r="K1147" s="59"/>
      <c r="M1147" s="59"/>
      <c r="N1147" s="59"/>
      <c r="O1147" s="59"/>
      <c r="Q1147" s="59"/>
    </row>
    <row r="1148" spans="10:17" x14ac:dyDescent="0.3">
      <c r="J1148" s="59"/>
      <c r="K1148" s="59"/>
      <c r="M1148" s="59"/>
      <c r="N1148" s="59"/>
      <c r="O1148" s="59"/>
      <c r="Q1148" s="59"/>
    </row>
    <row r="1149" spans="10:17" x14ac:dyDescent="0.3">
      <c r="J1149" s="59"/>
      <c r="K1149" s="59"/>
      <c r="M1149" s="59"/>
      <c r="N1149" s="59"/>
      <c r="O1149" s="59"/>
      <c r="Q1149" s="59"/>
    </row>
    <row r="1150" spans="10:17" x14ac:dyDescent="0.3">
      <c r="J1150" s="59"/>
      <c r="K1150" s="59"/>
      <c r="M1150" s="59"/>
      <c r="N1150" s="59"/>
      <c r="O1150" s="59"/>
      <c r="Q1150" s="59"/>
    </row>
    <row r="1151" spans="10:17" x14ac:dyDescent="0.3">
      <c r="J1151" s="59"/>
      <c r="K1151" s="59"/>
      <c r="M1151" s="59"/>
      <c r="N1151" s="59"/>
      <c r="O1151" s="59"/>
      <c r="Q1151" s="59"/>
    </row>
    <row r="1152" spans="10:17" x14ac:dyDescent="0.3">
      <c r="J1152" s="59"/>
      <c r="K1152" s="59"/>
      <c r="M1152" s="59"/>
      <c r="N1152" s="59"/>
      <c r="O1152" s="59"/>
      <c r="Q1152" s="59"/>
    </row>
    <row r="1153" spans="10:17" x14ac:dyDescent="0.3">
      <c r="J1153" s="59"/>
      <c r="K1153" s="59"/>
      <c r="M1153" s="59"/>
      <c r="N1153" s="59"/>
      <c r="O1153" s="59"/>
      <c r="Q1153" s="59"/>
    </row>
    <row r="1154" spans="10:17" x14ac:dyDescent="0.3">
      <c r="J1154" s="59"/>
      <c r="K1154" s="59"/>
      <c r="M1154" s="59"/>
      <c r="N1154" s="59"/>
      <c r="O1154" s="59"/>
      <c r="Q1154" s="59"/>
    </row>
    <row r="1155" spans="10:17" x14ac:dyDescent="0.3">
      <c r="J1155" s="59"/>
      <c r="K1155" s="59"/>
      <c r="M1155" s="59"/>
      <c r="N1155" s="59"/>
      <c r="O1155" s="59"/>
      <c r="Q1155" s="59"/>
    </row>
    <row r="1156" spans="10:17" x14ac:dyDescent="0.3">
      <c r="J1156" s="59"/>
      <c r="K1156" s="59"/>
      <c r="M1156" s="59"/>
      <c r="N1156" s="59"/>
      <c r="O1156" s="59"/>
      <c r="Q1156" s="59"/>
    </row>
    <row r="1157" spans="10:17" x14ac:dyDescent="0.3">
      <c r="J1157" s="59"/>
      <c r="K1157" s="59"/>
      <c r="M1157" s="59"/>
      <c r="N1157" s="59"/>
      <c r="O1157" s="59"/>
      <c r="Q1157" s="59"/>
    </row>
    <row r="1158" spans="10:17" x14ac:dyDescent="0.3">
      <c r="J1158" s="59"/>
      <c r="K1158" s="59"/>
      <c r="M1158" s="59"/>
      <c r="N1158" s="59"/>
      <c r="O1158" s="59"/>
      <c r="Q1158" s="59"/>
    </row>
    <row r="1159" spans="10:17" x14ac:dyDescent="0.3">
      <c r="J1159" s="59"/>
      <c r="K1159" s="59"/>
      <c r="M1159" s="59"/>
      <c r="N1159" s="59"/>
      <c r="O1159" s="59"/>
      <c r="Q1159" s="59"/>
    </row>
    <row r="1160" spans="10:17" x14ac:dyDescent="0.3">
      <c r="J1160" s="59"/>
      <c r="K1160" s="59"/>
      <c r="M1160" s="59"/>
      <c r="N1160" s="59"/>
      <c r="O1160" s="59"/>
      <c r="Q1160" s="59"/>
    </row>
    <row r="1161" spans="10:17" x14ac:dyDescent="0.3">
      <c r="J1161" s="59"/>
      <c r="K1161" s="59"/>
      <c r="M1161" s="59"/>
      <c r="N1161" s="59"/>
      <c r="O1161" s="59"/>
      <c r="Q1161" s="59"/>
    </row>
    <row r="1162" spans="10:17" x14ac:dyDescent="0.3">
      <c r="J1162" s="59"/>
      <c r="K1162" s="59"/>
      <c r="M1162" s="59"/>
      <c r="N1162" s="59"/>
      <c r="O1162" s="59"/>
      <c r="Q1162" s="59"/>
    </row>
    <row r="1163" spans="10:17" x14ac:dyDescent="0.3">
      <c r="J1163" s="59"/>
      <c r="K1163" s="59"/>
      <c r="M1163" s="59"/>
      <c r="N1163" s="59"/>
      <c r="O1163" s="59"/>
      <c r="Q1163" s="59"/>
    </row>
    <row r="1164" spans="10:17" x14ac:dyDescent="0.3">
      <c r="J1164" s="59"/>
      <c r="K1164" s="59"/>
      <c r="M1164" s="59"/>
      <c r="N1164" s="59"/>
      <c r="O1164" s="59"/>
      <c r="Q1164" s="59"/>
    </row>
    <row r="1165" spans="10:17" x14ac:dyDescent="0.3">
      <c r="J1165" s="59"/>
      <c r="K1165" s="59"/>
      <c r="M1165" s="59"/>
      <c r="N1165" s="59"/>
      <c r="O1165" s="59"/>
      <c r="Q1165" s="59"/>
    </row>
    <row r="1166" spans="10:17" x14ac:dyDescent="0.3">
      <c r="J1166" s="59"/>
      <c r="K1166" s="59"/>
      <c r="M1166" s="59"/>
      <c r="N1166" s="59"/>
      <c r="O1166" s="59"/>
      <c r="Q1166" s="59"/>
    </row>
    <row r="1167" spans="10:17" x14ac:dyDescent="0.3">
      <c r="J1167" s="59"/>
      <c r="K1167" s="59"/>
      <c r="M1167" s="59"/>
      <c r="N1167" s="59"/>
      <c r="O1167" s="59"/>
      <c r="Q1167" s="59"/>
    </row>
    <row r="1168" spans="10:17" x14ac:dyDescent="0.3">
      <c r="J1168" s="59"/>
      <c r="K1168" s="59"/>
      <c r="M1168" s="59"/>
      <c r="N1168" s="59"/>
      <c r="O1168" s="59"/>
      <c r="Q1168" s="59"/>
    </row>
    <row r="1169" spans="10:17" x14ac:dyDescent="0.3">
      <c r="J1169" s="59"/>
      <c r="K1169" s="59"/>
      <c r="M1169" s="59"/>
      <c r="N1169" s="59"/>
      <c r="O1169" s="59"/>
      <c r="Q1169" s="59"/>
    </row>
    <row r="1170" spans="10:17" x14ac:dyDescent="0.3">
      <c r="J1170" s="59"/>
      <c r="K1170" s="59"/>
      <c r="M1170" s="59"/>
      <c r="N1170" s="59"/>
      <c r="O1170" s="59"/>
      <c r="Q1170" s="59"/>
    </row>
    <row r="1171" spans="10:17" x14ac:dyDescent="0.3">
      <c r="J1171" s="59"/>
      <c r="K1171" s="59"/>
      <c r="M1171" s="59"/>
      <c r="N1171" s="59"/>
      <c r="O1171" s="59"/>
      <c r="Q1171" s="59"/>
    </row>
    <row r="1172" spans="10:17" x14ac:dyDescent="0.3">
      <c r="J1172" s="59"/>
      <c r="K1172" s="59"/>
      <c r="M1172" s="59"/>
      <c r="N1172" s="59"/>
      <c r="O1172" s="59"/>
      <c r="Q1172" s="59"/>
    </row>
    <row r="1173" spans="10:17" x14ac:dyDescent="0.3">
      <c r="J1173" s="59"/>
      <c r="K1173" s="59"/>
      <c r="M1173" s="59"/>
      <c r="N1173" s="59"/>
      <c r="O1173" s="59"/>
      <c r="Q1173" s="59"/>
    </row>
    <row r="1174" spans="10:17" x14ac:dyDescent="0.3">
      <c r="J1174" s="59"/>
      <c r="K1174" s="59"/>
      <c r="M1174" s="59"/>
      <c r="N1174" s="59"/>
      <c r="O1174" s="59"/>
      <c r="Q1174" s="59"/>
    </row>
    <row r="1175" spans="10:17" x14ac:dyDescent="0.3">
      <c r="J1175" s="59"/>
      <c r="K1175" s="59"/>
      <c r="M1175" s="59"/>
      <c r="N1175" s="59"/>
      <c r="O1175" s="59"/>
      <c r="Q1175" s="59"/>
    </row>
    <row r="1176" spans="10:17" x14ac:dyDescent="0.3">
      <c r="J1176" s="59"/>
      <c r="K1176" s="59"/>
      <c r="M1176" s="59"/>
      <c r="N1176" s="59"/>
      <c r="O1176" s="59"/>
      <c r="Q1176" s="59"/>
    </row>
    <row r="1177" spans="10:17" x14ac:dyDescent="0.3">
      <c r="J1177" s="59"/>
      <c r="K1177" s="59"/>
      <c r="M1177" s="59"/>
      <c r="N1177" s="59"/>
      <c r="O1177" s="59"/>
      <c r="Q1177" s="59"/>
    </row>
    <row r="1178" spans="10:17" x14ac:dyDescent="0.3">
      <c r="J1178" s="59"/>
      <c r="K1178" s="59"/>
      <c r="M1178" s="59"/>
      <c r="N1178" s="59"/>
      <c r="O1178" s="59"/>
      <c r="Q1178" s="59"/>
    </row>
    <row r="1179" spans="10:17" x14ac:dyDescent="0.3">
      <c r="J1179" s="59"/>
      <c r="K1179" s="59"/>
      <c r="M1179" s="59"/>
      <c r="N1179" s="59"/>
      <c r="O1179" s="59"/>
      <c r="Q1179" s="59"/>
    </row>
    <row r="1180" spans="10:17" x14ac:dyDescent="0.3">
      <c r="J1180" s="59"/>
      <c r="K1180" s="59"/>
      <c r="M1180" s="59"/>
      <c r="N1180" s="59"/>
      <c r="O1180" s="59"/>
      <c r="Q1180" s="59"/>
    </row>
    <row r="1181" spans="10:17" x14ac:dyDescent="0.3">
      <c r="J1181" s="59"/>
      <c r="K1181" s="59"/>
      <c r="M1181" s="59"/>
      <c r="N1181" s="59"/>
      <c r="O1181" s="59"/>
      <c r="Q1181" s="59"/>
    </row>
    <row r="1182" spans="10:17" x14ac:dyDescent="0.3">
      <c r="J1182" s="59"/>
      <c r="K1182" s="59"/>
      <c r="M1182" s="59"/>
      <c r="N1182" s="59"/>
      <c r="O1182" s="59"/>
      <c r="Q1182" s="59"/>
    </row>
    <row r="1183" spans="10:17" x14ac:dyDescent="0.3">
      <c r="J1183" s="59"/>
      <c r="K1183" s="59"/>
      <c r="M1183" s="59"/>
      <c r="N1183" s="59"/>
      <c r="O1183" s="59"/>
      <c r="Q1183" s="59"/>
    </row>
    <row r="1184" spans="10:17" x14ac:dyDescent="0.3">
      <c r="J1184" s="59"/>
      <c r="K1184" s="59"/>
      <c r="M1184" s="59"/>
      <c r="N1184" s="59"/>
      <c r="O1184" s="59"/>
      <c r="Q1184" s="59"/>
    </row>
    <row r="1185" spans="10:17" x14ac:dyDescent="0.3">
      <c r="J1185" s="59"/>
      <c r="K1185" s="59"/>
      <c r="M1185" s="59"/>
      <c r="N1185" s="59"/>
      <c r="O1185" s="59"/>
      <c r="Q1185" s="59"/>
    </row>
    <row r="1186" spans="10:17" x14ac:dyDescent="0.3">
      <c r="J1186" s="59"/>
      <c r="K1186" s="59"/>
      <c r="M1186" s="59"/>
      <c r="N1186" s="59"/>
      <c r="O1186" s="59"/>
      <c r="Q1186" s="59"/>
    </row>
    <row r="1187" spans="10:17" x14ac:dyDescent="0.3">
      <c r="J1187" s="59"/>
      <c r="K1187" s="59"/>
      <c r="M1187" s="59"/>
      <c r="N1187" s="59"/>
      <c r="O1187" s="59"/>
      <c r="Q1187" s="59"/>
    </row>
    <row r="1188" spans="10:17" x14ac:dyDescent="0.3">
      <c r="J1188" s="59"/>
      <c r="K1188" s="59"/>
      <c r="M1188" s="59"/>
      <c r="N1188" s="59"/>
      <c r="O1188" s="59"/>
      <c r="Q1188" s="59"/>
    </row>
    <row r="1189" spans="10:17" x14ac:dyDescent="0.3">
      <c r="J1189" s="59"/>
      <c r="K1189" s="59"/>
      <c r="M1189" s="59"/>
      <c r="N1189" s="59"/>
      <c r="O1189" s="59"/>
      <c r="Q1189" s="59"/>
    </row>
    <row r="1190" spans="10:17" x14ac:dyDescent="0.3">
      <c r="J1190" s="59"/>
      <c r="K1190" s="59"/>
      <c r="M1190" s="59"/>
      <c r="N1190" s="59"/>
      <c r="O1190" s="59"/>
      <c r="Q1190" s="59"/>
    </row>
    <row r="1191" spans="10:17" x14ac:dyDescent="0.3">
      <c r="J1191" s="59"/>
      <c r="K1191" s="59"/>
      <c r="M1191" s="59"/>
      <c r="N1191" s="59"/>
      <c r="O1191" s="59"/>
      <c r="Q1191" s="59"/>
    </row>
    <row r="1192" spans="10:17" x14ac:dyDescent="0.3">
      <c r="J1192" s="59"/>
      <c r="K1192" s="59"/>
      <c r="M1192" s="59"/>
      <c r="N1192" s="59"/>
      <c r="O1192" s="59"/>
      <c r="Q1192" s="59"/>
    </row>
    <row r="1193" spans="10:17" x14ac:dyDescent="0.3">
      <c r="J1193" s="59"/>
      <c r="K1193" s="59"/>
      <c r="M1193" s="59"/>
      <c r="N1193" s="59"/>
      <c r="O1193" s="59"/>
      <c r="Q1193" s="59"/>
    </row>
    <row r="1194" spans="10:17" x14ac:dyDescent="0.3">
      <c r="J1194" s="59"/>
      <c r="K1194" s="59"/>
      <c r="M1194" s="59"/>
      <c r="N1194" s="59"/>
      <c r="O1194" s="59"/>
      <c r="Q1194" s="59"/>
    </row>
    <row r="1195" spans="10:17" x14ac:dyDescent="0.3">
      <c r="J1195" s="59"/>
      <c r="K1195" s="59"/>
      <c r="M1195" s="59"/>
      <c r="N1195" s="59"/>
      <c r="O1195" s="59"/>
      <c r="Q1195" s="59"/>
    </row>
    <row r="1196" spans="10:17" x14ac:dyDescent="0.3">
      <c r="J1196" s="59"/>
      <c r="K1196" s="59"/>
      <c r="M1196" s="59"/>
      <c r="N1196" s="59"/>
      <c r="O1196" s="59"/>
      <c r="Q1196" s="59"/>
    </row>
    <row r="1197" spans="10:17" x14ac:dyDescent="0.3">
      <c r="J1197" s="59"/>
      <c r="K1197" s="59"/>
      <c r="M1197" s="59"/>
      <c r="N1197" s="59"/>
      <c r="O1197" s="59"/>
      <c r="Q1197" s="59"/>
    </row>
    <row r="1198" spans="10:17" x14ac:dyDescent="0.3">
      <c r="J1198" s="59"/>
      <c r="K1198" s="59"/>
      <c r="M1198" s="59"/>
      <c r="N1198" s="59"/>
      <c r="O1198" s="59"/>
      <c r="Q1198" s="59"/>
    </row>
    <row r="1199" spans="10:17" x14ac:dyDescent="0.3">
      <c r="J1199" s="59"/>
      <c r="K1199" s="59"/>
      <c r="M1199" s="59"/>
      <c r="N1199" s="59"/>
      <c r="O1199" s="59"/>
      <c r="Q1199" s="59"/>
    </row>
    <row r="1200" spans="10:17" x14ac:dyDescent="0.3">
      <c r="J1200" s="59"/>
      <c r="K1200" s="59"/>
      <c r="M1200" s="59"/>
      <c r="N1200" s="59"/>
      <c r="O1200" s="59"/>
      <c r="Q1200" s="59"/>
    </row>
    <row r="1201" spans="10:17" x14ac:dyDescent="0.3">
      <c r="J1201" s="59"/>
      <c r="K1201" s="59"/>
      <c r="M1201" s="59"/>
      <c r="N1201" s="59"/>
      <c r="O1201" s="59"/>
      <c r="Q1201" s="59"/>
    </row>
    <row r="1202" spans="10:17" x14ac:dyDescent="0.3">
      <c r="J1202" s="59"/>
      <c r="K1202" s="59"/>
      <c r="M1202" s="59"/>
      <c r="N1202" s="59"/>
      <c r="O1202" s="59"/>
      <c r="Q1202" s="59"/>
    </row>
    <row r="1203" spans="10:17" x14ac:dyDescent="0.3">
      <c r="J1203" s="59"/>
      <c r="K1203" s="59"/>
      <c r="M1203" s="59"/>
      <c r="N1203" s="59"/>
      <c r="O1203" s="59"/>
      <c r="Q1203" s="59"/>
    </row>
    <row r="1204" spans="10:17" x14ac:dyDescent="0.3">
      <c r="J1204" s="59"/>
      <c r="K1204" s="59"/>
      <c r="M1204" s="59"/>
      <c r="N1204" s="59"/>
      <c r="O1204" s="59"/>
      <c r="Q1204" s="59"/>
    </row>
    <row r="1205" spans="10:17" x14ac:dyDescent="0.3">
      <c r="J1205" s="59"/>
      <c r="K1205" s="59"/>
      <c r="M1205" s="59"/>
      <c r="N1205" s="59"/>
      <c r="O1205" s="59"/>
      <c r="Q1205" s="59"/>
    </row>
    <row r="1206" spans="10:17" x14ac:dyDescent="0.3">
      <c r="J1206" s="59"/>
      <c r="K1206" s="59"/>
      <c r="M1206" s="59"/>
      <c r="N1206" s="59"/>
      <c r="O1206" s="59"/>
      <c r="Q1206" s="59"/>
    </row>
    <row r="1207" spans="10:17" x14ac:dyDescent="0.3">
      <c r="J1207" s="59"/>
      <c r="K1207" s="59"/>
      <c r="M1207" s="59"/>
      <c r="N1207" s="59"/>
      <c r="O1207" s="59"/>
      <c r="Q1207" s="59"/>
    </row>
    <row r="1208" spans="10:17" x14ac:dyDescent="0.3">
      <c r="J1208" s="59"/>
      <c r="K1208" s="59"/>
      <c r="M1208" s="59"/>
      <c r="N1208" s="59"/>
      <c r="O1208" s="59"/>
      <c r="Q1208" s="59"/>
    </row>
    <row r="1209" spans="10:17" x14ac:dyDescent="0.3">
      <c r="J1209" s="59"/>
      <c r="K1209" s="59"/>
      <c r="M1209" s="59"/>
      <c r="N1209" s="59"/>
      <c r="O1209" s="59"/>
      <c r="Q1209" s="59"/>
    </row>
    <row r="1210" spans="10:17" x14ac:dyDescent="0.3">
      <c r="J1210" s="59"/>
      <c r="K1210" s="59"/>
      <c r="M1210" s="59"/>
      <c r="N1210" s="59"/>
      <c r="O1210" s="59"/>
      <c r="Q1210" s="59"/>
    </row>
    <row r="1211" spans="10:17" x14ac:dyDescent="0.3">
      <c r="J1211" s="59"/>
      <c r="K1211" s="59"/>
      <c r="M1211" s="59"/>
      <c r="N1211" s="59"/>
      <c r="O1211" s="59"/>
      <c r="Q1211" s="59"/>
    </row>
    <row r="1212" spans="10:17" x14ac:dyDescent="0.3">
      <c r="J1212" s="59"/>
      <c r="K1212" s="59"/>
      <c r="M1212" s="59"/>
      <c r="N1212" s="59"/>
      <c r="O1212" s="59"/>
      <c r="Q1212" s="59"/>
    </row>
    <row r="1213" spans="10:17" x14ac:dyDescent="0.3">
      <c r="J1213" s="59"/>
      <c r="K1213" s="59"/>
      <c r="M1213" s="59"/>
      <c r="N1213" s="59"/>
      <c r="O1213" s="59"/>
      <c r="Q1213" s="59"/>
    </row>
    <row r="1214" spans="10:17" x14ac:dyDescent="0.3">
      <c r="J1214" s="59"/>
      <c r="K1214" s="59"/>
      <c r="M1214" s="59"/>
      <c r="N1214" s="59"/>
      <c r="O1214" s="59"/>
      <c r="Q1214" s="59"/>
    </row>
    <row r="1215" spans="10:17" x14ac:dyDescent="0.3">
      <c r="J1215" s="59"/>
      <c r="K1215" s="59"/>
      <c r="M1215" s="59"/>
      <c r="N1215" s="59"/>
      <c r="O1215" s="59"/>
      <c r="Q1215" s="59"/>
    </row>
    <row r="1216" spans="10:17" x14ac:dyDescent="0.3">
      <c r="J1216" s="59"/>
      <c r="K1216" s="59"/>
      <c r="M1216" s="59"/>
      <c r="N1216" s="59"/>
      <c r="O1216" s="59"/>
      <c r="Q1216" s="59"/>
    </row>
    <row r="1217" spans="10:17" x14ac:dyDescent="0.3">
      <c r="J1217" s="59"/>
      <c r="K1217" s="59"/>
      <c r="M1217" s="59"/>
      <c r="N1217" s="59"/>
      <c r="O1217" s="59"/>
      <c r="Q1217" s="59"/>
    </row>
    <row r="1218" spans="10:17" x14ac:dyDescent="0.3">
      <c r="J1218" s="59"/>
      <c r="K1218" s="59"/>
      <c r="M1218" s="59"/>
      <c r="N1218" s="59"/>
      <c r="O1218" s="59"/>
      <c r="Q1218" s="59"/>
    </row>
    <row r="1219" spans="10:17" x14ac:dyDescent="0.3">
      <c r="J1219" s="59"/>
      <c r="K1219" s="59"/>
      <c r="M1219" s="59"/>
      <c r="N1219" s="59"/>
      <c r="O1219" s="59"/>
      <c r="Q1219" s="59"/>
    </row>
    <row r="1220" spans="10:17" x14ac:dyDescent="0.3">
      <c r="J1220" s="59"/>
      <c r="K1220" s="59"/>
      <c r="M1220" s="59"/>
      <c r="N1220" s="59"/>
      <c r="O1220" s="59"/>
      <c r="Q1220" s="59"/>
    </row>
    <row r="1221" spans="10:17" x14ac:dyDescent="0.3">
      <c r="J1221" s="59"/>
      <c r="K1221" s="59"/>
      <c r="M1221" s="59"/>
      <c r="N1221" s="59"/>
      <c r="O1221" s="59"/>
      <c r="Q1221" s="59"/>
    </row>
    <row r="1222" spans="10:17" x14ac:dyDescent="0.3">
      <c r="J1222" s="59"/>
      <c r="K1222" s="59"/>
      <c r="M1222" s="59"/>
      <c r="N1222" s="59"/>
      <c r="O1222" s="59"/>
      <c r="Q1222" s="59"/>
    </row>
    <row r="1223" spans="10:17" x14ac:dyDescent="0.3">
      <c r="J1223" s="59"/>
      <c r="K1223" s="59"/>
      <c r="M1223" s="59"/>
      <c r="N1223" s="59"/>
      <c r="O1223" s="59"/>
      <c r="Q1223" s="59"/>
    </row>
    <row r="1224" spans="10:17" x14ac:dyDescent="0.3">
      <c r="J1224" s="59"/>
      <c r="K1224" s="59"/>
      <c r="M1224" s="59"/>
      <c r="N1224" s="59"/>
      <c r="O1224" s="59"/>
      <c r="Q1224" s="59"/>
    </row>
    <row r="1225" spans="10:17" x14ac:dyDescent="0.3">
      <c r="J1225" s="59"/>
      <c r="K1225" s="59"/>
      <c r="M1225" s="59"/>
      <c r="N1225" s="59"/>
      <c r="O1225" s="59"/>
      <c r="Q1225" s="59"/>
    </row>
    <row r="1226" spans="10:17" x14ac:dyDescent="0.3">
      <c r="J1226" s="59"/>
      <c r="K1226" s="59"/>
      <c r="M1226" s="59"/>
      <c r="N1226" s="59"/>
      <c r="O1226" s="59"/>
      <c r="Q1226" s="59"/>
    </row>
    <row r="1227" spans="10:17" x14ac:dyDescent="0.3">
      <c r="J1227" s="59"/>
      <c r="K1227" s="59"/>
      <c r="M1227" s="59"/>
      <c r="N1227" s="59"/>
      <c r="O1227" s="59"/>
      <c r="Q1227" s="59"/>
    </row>
    <row r="1228" spans="10:17" x14ac:dyDescent="0.3">
      <c r="J1228" s="59"/>
      <c r="K1228" s="59"/>
      <c r="M1228" s="59"/>
      <c r="N1228" s="59"/>
      <c r="O1228" s="59"/>
      <c r="Q1228" s="59"/>
    </row>
    <row r="1229" spans="10:17" x14ac:dyDescent="0.3">
      <c r="J1229" s="59"/>
      <c r="K1229" s="59"/>
      <c r="M1229" s="59"/>
      <c r="N1229" s="59"/>
      <c r="O1229" s="59"/>
      <c r="Q1229" s="59"/>
    </row>
    <row r="1230" spans="10:17" x14ac:dyDescent="0.3">
      <c r="J1230" s="59"/>
      <c r="K1230" s="59"/>
      <c r="M1230" s="59"/>
      <c r="N1230" s="59"/>
      <c r="O1230" s="59"/>
      <c r="Q1230" s="59"/>
    </row>
    <row r="1231" spans="10:17" x14ac:dyDescent="0.3">
      <c r="J1231" s="59"/>
      <c r="K1231" s="59"/>
      <c r="M1231" s="59"/>
      <c r="N1231" s="59"/>
      <c r="O1231" s="59"/>
      <c r="Q1231" s="59"/>
    </row>
    <row r="1232" spans="10:17" x14ac:dyDescent="0.3">
      <c r="J1232" s="59"/>
      <c r="K1232" s="59"/>
      <c r="M1232" s="59"/>
      <c r="N1232" s="59"/>
      <c r="O1232" s="59"/>
      <c r="Q1232" s="59"/>
    </row>
    <row r="1233" spans="10:17" x14ac:dyDescent="0.3">
      <c r="J1233" s="59"/>
      <c r="K1233" s="59"/>
      <c r="M1233" s="59"/>
      <c r="N1233" s="59"/>
      <c r="O1233" s="59"/>
      <c r="Q1233" s="59"/>
    </row>
    <row r="1234" spans="10:17" x14ac:dyDescent="0.3">
      <c r="J1234" s="59"/>
      <c r="K1234" s="59"/>
      <c r="M1234" s="59"/>
      <c r="N1234" s="59"/>
      <c r="O1234" s="59"/>
      <c r="Q1234" s="59"/>
    </row>
    <row r="1235" spans="10:17" x14ac:dyDescent="0.3">
      <c r="J1235" s="59"/>
      <c r="K1235" s="59"/>
      <c r="M1235" s="59"/>
      <c r="N1235" s="59"/>
      <c r="O1235" s="59"/>
      <c r="Q1235" s="59"/>
    </row>
    <row r="1236" spans="10:17" x14ac:dyDescent="0.3">
      <c r="J1236" s="59"/>
      <c r="K1236" s="59"/>
      <c r="M1236" s="59"/>
      <c r="N1236" s="59"/>
      <c r="O1236" s="59"/>
      <c r="Q1236" s="59"/>
    </row>
    <row r="1237" spans="10:17" x14ac:dyDescent="0.3">
      <c r="J1237" s="59"/>
      <c r="K1237" s="59"/>
      <c r="M1237" s="59"/>
      <c r="N1237" s="59"/>
      <c r="O1237" s="59"/>
      <c r="Q1237" s="59"/>
    </row>
    <row r="1238" spans="10:17" x14ac:dyDescent="0.3">
      <c r="J1238" s="59"/>
      <c r="K1238" s="59"/>
      <c r="M1238" s="59"/>
      <c r="N1238" s="59"/>
      <c r="O1238" s="59"/>
      <c r="Q1238" s="59"/>
    </row>
    <row r="1239" spans="10:17" x14ac:dyDescent="0.3">
      <c r="J1239" s="59"/>
      <c r="K1239" s="59"/>
      <c r="M1239" s="59"/>
      <c r="N1239" s="59"/>
      <c r="O1239" s="59"/>
      <c r="Q1239" s="59"/>
    </row>
    <row r="1240" spans="10:17" x14ac:dyDescent="0.3">
      <c r="J1240" s="59"/>
      <c r="K1240" s="59"/>
      <c r="M1240" s="59"/>
      <c r="N1240" s="59"/>
      <c r="O1240" s="59"/>
      <c r="Q1240" s="59"/>
    </row>
    <row r="1241" spans="10:17" x14ac:dyDescent="0.3">
      <c r="J1241" s="59"/>
      <c r="K1241" s="59"/>
      <c r="M1241" s="59"/>
      <c r="N1241" s="59"/>
      <c r="O1241" s="59"/>
      <c r="Q1241" s="59"/>
    </row>
    <row r="1242" spans="10:17" x14ac:dyDescent="0.3">
      <c r="J1242" s="59"/>
      <c r="K1242" s="59"/>
      <c r="M1242" s="59"/>
      <c r="N1242" s="59"/>
      <c r="O1242" s="59"/>
      <c r="Q1242" s="59"/>
    </row>
    <row r="1243" spans="10:17" x14ac:dyDescent="0.3">
      <c r="J1243" s="59"/>
      <c r="K1243" s="59"/>
      <c r="M1243" s="59"/>
      <c r="N1243" s="59"/>
      <c r="O1243" s="59"/>
      <c r="Q1243" s="59"/>
    </row>
    <row r="1244" spans="10:17" x14ac:dyDescent="0.3">
      <c r="J1244" s="59"/>
      <c r="K1244" s="59"/>
      <c r="M1244" s="59"/>
      <c r="N1244" s="59"/>
      <c r="O1244" s="59"/>
      <c r="Q1244" s="59"/>
    </row>
    <row r="1245" spans="10:17" x14ac:dyDescent="0.3">
      <c r="J1245" s="59"/>
      <c r="K1245" s="59"/>
      <c r="M1245" s="59"/>
      <c r="N1245" s="59"/>
      <c r="O1245" s="59"/>
      <c r="Q1245" s="59"/>
    </row>
    <row r="1246" spans="10:17" x14ac:dyDescent="0.3">
      <c r="J1246" s="59"/>
      <c r="K1246" s="59"/>
      <c r="M1246" s="59"/>
      <c r="N1246" s="59"/>
      <c r="O1246" s="59"/>
      <c r="Q1246" s="59"/>
    </row>
    <row r="1247" spans="10:17" x14ac:dyDescent="0.3">
      <c r="J1247" s="59"/>
      <c r="K1247" s="59"/>
      <c r="M1247" s="59"/>
      <c r="N1247" s="59"/>
      <c r="O1247" s="59"/>
      <c r="Q1247" s="59"/>
    </row>
    <row r="1248" spans="10:17" x14ac:dyDescent="0.3">
      <c r="J1248" s="59"/>
      <c r="K1248" s="59"/>
      <c r="M1248" s="59"/>
      <c r="N1248" s="59"/>
      <c r="O1248" s="59"/>
      <c r="Q1248" s="59"/>
    </row>
    <row r="1249" spans="10:17" x14ac:dyDescent="0.3">
      <c r="J1249" s="59"/>
      <c r="K1249" s="59"/>
      <c r="M1249" s="59"/>
      <c r="N1249" s="59"/>
      <c r="O1249" s="59"/>
      <c r="Q1249" s="59"/>
    </row>
    <row r="1250" spans="10:17" x14ac:dyDescent="0.3">
      <c r="J1250" s="59"/>
      <c r="K1250" s="59"/>
      <c r="M1250" s="59"/>
      <c r="N1250" s="59"/>
      <c r="O1250" s="59"/>
      <c r="Q1250" s="59"/>
    </row>
    <row r="1251" spans="10:17" x14ac:dyDescent="0.3">
      <c r="J1251" s="59"/>
      <c r="K1251" s="59"/>
      <c r="M1251" s="59"/>
      <c r="N1251" s="59"/>
      <c r="O1251" s="59"/>
      <c r="Q1251" s="59"/>
    </row>
    <row r="1252" spans="10:17" x14ac:dyDescent="0.3">
      <c r="J1252" s="59"/>
      <c r="K1252" s="59"/>
      <c r="M1252" s="59"/>
      <c r="N1252" s="59"/>
      <c r="O1252" s="59"/>
      <c r="Q1252" s="59"/>
    </row>
    <row r="1253" spans="10:17" x14ac:dyDescent="0.3">
      <c r="J1253" s="59"/>
      <c r="K1253" s="59"/>
      <c r="M1253" s="59"/>
      <c r="N1253" s="59"/>
      <c r="O1253" s="59"/>
      <c r="Q1253" s="59"/>
    </row>
    <row r="1254" spans="10:17" x14ac:dyDescent="0.3">
      <c r="J1254" s="59"/>
      <c r="K1254" s="59"/>
      <c r="M1254" s="59"/>
      <c r="N1254" s="59"/>
      <c r="O1254" s="59"/>
      <c r="Q1254" s="59"/>
    </row>
    <row r="1255" spans="10:17" x14ac:dyDescent="0.3">
      <c r="J1255" s="59"/>
      <c r="K1255" s="59"/>
      <c r="M1255" s="59"/>
      <c r="N1255" s="59"/>
      <c r="O1255" s="59"/>
      <c r="Q1255" s="59"/>
    </row>
    <row r="1256" spans="10:17" x14ac:dyDescent="0.3">
      <c r="J1256" s="59"/>
      <c r="K1256" s="59"/>
      <c r="M1256" s="59"/>
      <c r="N1256" s="59"/>
      <c r="O1256" s="59"/>
      <c r="Q1256" s="59"/>
    </row>
    <row r="1257" spans="10:17" x14ac:dyDescent="0.3">
      <c r="J1257" s="59"/>
      <c r="K1257" s="59"/>
      <c r="M1257" s="59"/>
      <c r="N1257" s="59"/>
      <c r="O1257" s="59"/>
      <c r="Q1257" s="59"/>
    </row>
    <row r="1258" spans="10:17" x14ac:dyDescent="0.3">
      <c r="J1258" s="59"/>
      <c r="K1258" s="59"/>
      <c r="M1258" s="59"/>
      <c r="N1258" s="59"/>
      <c r="O1258" s="59"/>
      <c r="Q1258" s="59"/>
    </row>
    <row r="1259" spans="10:17" x14ac:dyDescent="0.3">
      <c r="J1259" s="59"/>
      <c r="K1259" s="59"/>
      <c r="M1259" s="59"/>
      <c r="N1259" s="59"/>
      <c r="O1259" s="59"/>
      <c r="Q1259" s="59"/>
    </row>
    <row r="1260" spans="10:17" x14ac:dyDescent="0.3">
      <c r="J1260" s="59"/>
      <c r="K1260" s="59"/>
      <c r="M1260" s="59"/>
      <c r="N1260" s="59"/>
      <c r="O1260" s="59"/>
      <c r="Q1260" s="59"/>
    </row>
    <row r="1261" spans="10:17" x14ac:dyDescent="0.3">
      <c r="J1261" s="59"/>
      <c r="K1261" s="59"/>
      <c r="M1261" s="59"/>
      <c r="N1261" s="59"/>
      <c r="O1261" s="59"/>
      <c r="Q1261" s="59"/>
    </row>
    <row r="1262" spans="10:17" x14ac:dyDescent="0.3">
      <c r="J1262" s="59"/>
      <c r="K1262" s="59"/>
      <c r="M1262" s="59"/>
      <c r="N1262" s="59"/>
      <c r="O1262" s="59"/>
      <c r="Q1262" s="59"/>
    </row>
    <row r="1263" spans="10:17" x14ac:dyDescent="0.3">
      <c r="J1263" s="59"/>
      <c r="K1263" s="59"/>
      <c r="M1263" s="59"/>
      <c r="N1263" s="59"/>
      <c r="O1263" s="59"/>
      <c r="Q1263" s="59"/>
    </row>
    <row r="1264" spans="10:17" x14ac:dyDescent="0.3">
      <c r="J1264" s="59"/>
      <c r="K1264" s="59"/>
      <c r="M1264" s="59"/>
      <c r="N1264" s="59"/>
      <c r="O1264" s="59"/>
      <c r="Q1264" s="59"/>
    </row>
    <row r="1265" spans="10:17" x14ac:dyDescent="0.3">
      <c r="J1265" s="59"/>
      <c r="K1265" s="59"/>
      <c r="M1265" s="59"/>
      <c r="N1265" s="59"/>
      <c r="O1265" s="59"/>
      <c r="Q1265" s="59"/>
    </row>
    <row r="1266" spans="10:17" x14ac:dyDescent="0.3">
      <c r="J1266" s="59"/>
      <c r="K1266" s="59"/>
      <c r="M1266" s="59"/>
      <c r="N1266" s="59"/>
      <c r="O1266" s="59"/>
      <c r="Q1266" s="59"/>
    </row>
    <row r="1267" spans="10:17" x14ac:dyDescent="0.3">
      <c r="J1267" s="59"/>
      <c r="K1267" s="59"/>
      <c r="M1267" s="59"/>
      <c r="N1267" s="59"/>
      <c r="O1267" s="59"/>
      <c r="Q1267" s="59"/>
    </row>
    <row r="1268" spans="10:17" x14ac:dyDescent="0.3">
      <c r="J1268" s="59"/>
      <c r="K1268" s="59"/>
      <c r="M1268" s="59"/>
      <c r="N1268" s="59"/>
      <c r="O1268" s="59"/>
      <c r="Q1268" s="59"/>
    </row>
    <row r="1269" spans="10:17" x14ac:dyDescent="0.3">
      <c r="J1269" s="59"/>
      <c r="K1269" s="59"/>
      <c r="M1269" s="59"/>
      <c r="N1269" s="59"/>
      <c r="O1269" s="59"/>
      <c r="Q1269" s="59"/>
    </row>
    <row r="1270" spans="10:17" x14ac:dyDescent="0.3">
      <c r="J1270" s="59"/>
      <c r="K1270" s="59"/>
      <c r="M1270" s="59"/>
      <c r="N1270" s="59"/>
      <c r="O1270" s="59"/>
      <c r="Q1270" s="59"/>
    </row>
    <row r="1271" spans="10:17" x14ac:dyDescent="0.3">
      <c r="J1271" s="59"/>
      <c r="K1271" s="59"/>
      <c r="M1271" s="59"/>
      <c r="N1271" s="59"/>
      <c r="O1271" s="59"/>
      <c r="Q1271" s="59"/>
    </row>
    <row r="1272" spans="10:17" x14ac:dyDescent="0.3">
      <c r="J1272" s="59"/>
      <c r="K1272" s="59"/>
      <c r="M1272" s="59"/>
      <c r="N1272" s="59"/>
      <c r="O1272" s="59"/>
      <c r="Q1272" s="59"/>
    </row>
    <row r="1273" spans="10:17" x14ac:dyDescent="0.3">
      <c r="J1273" s="59"/>
      <c r="K1273" s="59"/>
      <c r="M1273" s="59"/>
      <c r="N1273" s="59"/>
      <c r="O1273" s="59"/>
      <c r="Q1273" s="59"/>
    </row>
    <row r="1274" spans="10:17" x14ac:dyDescent="0.3">
      <c r="J1274" s="59"/>
      <c r="K1274" s="59"/>
      <c r="M1274" s="59"/>
      <c r="N1274" s="59"/>
      <c r="O1274" s="59"/>
      <c r="Q1274" s="59"/>
    </row>
    <row r="1275" spans="10:17" x14ac:dyDescent="0.3">
      <c r="J1275" s="59"/>
      <c r="K1275" s="59"/>
      <c r="M1275" s="59"/>
      <c r="N1275" s="59"/>
      <c r="O1275" s="59"/>
      <c r="Q1275" s="59"/>
    </row>
    <row r="1276" spans="10:17" x14ac:dyDescent="0.3">
      <c r="J1276" s="59"/>
      <c r="K1276" s="59"/>
      <c r="M1276" s="59"/>
      <c r="N1276" s="59"/>
      <c r="O1276" s="59"/>
      <c r="Q1276" s="59"/>
    </row>
    <row r="1277" spans="10:17" x14ac:dyDescent="0.3">
      <c r="J1277" s="59"/>
      <c r="K1277" s="59"/>
      <c r="M1277" s="59"/>
      <c r="N1277" s="59"/>
      <c r="O1277" s="59"/>
      <c r="Q1277" s="59"/>
    </row>
    <row r="1278" spans="10:17" x14ac:dyDescent="0.3">
      <c r="J1278" s="59"/>
      <c r="K1278" s="59"/>
      <c r="M1278" s="59"/>
      <c r="N1278" s="59"/>
      <c r="O1278" s="59"/>
      <c r="Q1278" s="59"/>
    </row>
    <row r="1279" spans="10:17" x14ac:dyDescent="0.3">
      <c r="J1279" s="59"/>
      <c r="K1279" s="59"/>
      <c r="M1279" s="59"/>
      <c r="N1279" s="59"/>
      <c r="O1279" s="59"/>
      <c r="Q1279" s="59"/>
    </row>
    <row r="1280" spans="10:17" x14ac:dyDescent="0.3">
      <c r="J1280" s="59"/>
      <c r="K1280" s="59"/>
      <c r="M1280" s="59"/>
      <c r="N1280" s="59"/>
      <c r="O1280" s="59"/>
      <c r="Q1280" s="59"/>
    </row>
    <row r="1281" spans="10:17" x14ac:dyDescent="0.3">
      <c r="J1281" s="59"/>
      <c r="K1281" s="59"/>
      <c r="M1281" s="59"/>
      <c r="N1281" s="59"/>
      <c r="O1281" s="59"/>
      <c r="Q1281" s="59"/>
    </row>
    <row r="1282" spans="10:17" x14ac:dyDescent="0.3">
      <c r="J1282" s="59"/>
      <c r="K1282" s="59"/>
      <c r="M1282" s="59"/>
      <c r="N1282" s="59"/>
      <c r="O1282" s="59"/>
      <c r="Q1282" s="59"/>
    </row>
    <row r="1283" spans="10:17" x14ac:dyDescent="0.3">
      <c r="J1283" s="59"/>
      <c r="K1283" s="59"/>
      <c r="M1283" s="59"/>
      <c r="N1283" s="59"/>
      <c r="O1283" s="59"/>
      <c r="Q1283" s="59"/>
    </row>
    <row r="1284" spans="10:17" x14ac:dyDescent="0.3">
      <c r="J1284" s="59"/>
      <c r="K1284" s="59"/>
      <c r="M1284" s="59"/>
      <c r="N1284" s="59"/>
      <c r="O1284" s="59"/>
      <c r="Q1284" s="59"/>
    </row>
    <row r="1285" spans="10:17" x14ac:dyDescent="0.3">
      <c r="J1285" s="59"/>
      <c r="K1285" s="59"/>
      <c r="M1285" s="59"/>
      <c r="N1285" s="59"/>
      <c r="O1285" s="59"/>
      <c r="Q1285" s="59"/>
    </row>
    <row r="1286" spans="10:17" x14ac:dyDescent="0.3">
      <c r="J1286" s="59"/>
      <c r="K1286" s="59"/>
      <c r="M1286" s="59"/>
      <c r="N1286" s="59"/>
      <c r="O1286" s="59"/>
      <c r="Q1286" s="59"/>
    </row>
    <row r="1287" spans="10:17" x14ac:dyDescent="0.3">
      <c r="J1287" s="59"/>
      <c r="K1287" s="59"/>
      <c r="M1287" s="59"/>
      <c r="N1287" s="59"/>
      <c r="O1287" s="59"/>
      <c r="Q1287" s="59"/>
    </row>
    <row r="1288" spans="10:17" x14ac:dyDescent="0.3">
      <c r="J1288" s="59"/>
      <c r="K1288" s="59"/>
      <c r="M1288" s="59"/>
      <c r="N1288" s="59"/>
      <c r="O1288" s="59"/>
      <c r="Q1288" s="59"/>
    </row>
    <row r="1289" spans="10:17" x14ac:dyDescent="0.3">
      <c r="J1289" s="59"/>
      <c r="K1289" s="59"/>
      <c r="M1289" s="59"/>
      <c r="N1289" s="59"/>
      <c r="O1289" s="59"/>
      <c r="Q1289" s="59"/>
    </row>
    <row r="1290" spans="10:17" x14ac:dyDescent="0.3">
      <c r="J1290" s="59"/>
      <c r="K1290" s="59"/>
      <c r="M1290" s="59"/>
      <c r="N1290" s="59"/>
      <c r="O1290" s="59"/>
      <c r="Q1290" s="59"/>
    </row>
    <row r="1291" spans="10:17" x14ac:dyDescent="0.3">
      <c r="J1291" s="59"/>
      <c r="K1291" s="59"/>
      <c r="M1291" s="59"/>
      <c r="N1291" s="59"/>
      <c r="O1291" s="59"/>
      <c r="Q1291" s="59"/>
    </row>
    <row r="1292" spans="10:17" x14ac:dyDescent="0.3">
      <c r="J1292" s="59"/>
      <c r="K1292" s="59"/>
      <c r="M1292" s="59"/>
      <c r="N1292" s="59"/>
      <c r="O1292" s="59"/>
      <c r="Q1292" s="59"/>
    </row>
    <row r="1293" spans="10:17" x14ac:dyDescent="0.3">
      <c r="J1293" s="59"/>
      <c r="K1293" s="59"/>
      <c r="M1293" s="59"/>
      <c r="N1293" s="59"/>
      <c r="O1293" s="59"/>
      <c r="Q1293" s="59"/>
    </row>
    <row r="1294" spans="10:17" x14ac:dyDescent="0.3">
      <c r="J1294" s="59"/>
      <c r="K1294" s="59"/>
      <c r="M1294" s="59"/>
      <c r="N1294" s="59"/>
      <c r="O1294" s="59"/>
      <c r="Q1294" s="59"/>
    </row>
    <row r="1295" spans="10:17" x14ac:dyDescent="0.3">
      <c r="J1295" s="59"/>
      <c r="K1295" s="59"/>
      <c r="M1295" s="59"/>
      <c r="N1295" s="59"/>
      <c r="O1295" s="59"/>
      <c r="Q1295" s="59"/>
    </row>
    <row r="1296" spans="10:17" x14ac:dyDescent="0.3">
      <c r="J1296" s="59"/>
      <c r="K1296" s="59"/>
      <c r="M1296" s="59"/>
      <c r="N1296" s="59"/>
      <c r="O1296" s="59"/>
      <c r="Q1296" s="59"/>
    </row>
    <row r="1297" spans="10:17" x14ac:dyDescent="0.3">
      <c r="J1297" s="59"/>
      <c r="K1297" s="59"/>
      <c r="M1297" s="59"/>
      <c r="N1297" s="59"/>
      <c r="O1297" s="59"/>
      <c r="Q1297" s="59"/>
    </row>
    <row r="1298" spans="10:17" x14ac:dyDescent="0.3">
      <c r="J1298" s="59"/>
      <c r="K1298" s="59"/>
      <c r="M1298" s="59"/>
      <c r="N1298" s="59"/>
      <c r="O1298" s="59"/>
      <c r="Q1298" s="59"/>
    </row>
    <row r="1299" spans="10:17" x14ac:dyDescent="0.3">
      <c r="J1299" s="59"/>
      <c r="K1299" s="59"/>
      <c r="M1299" s="59"/>
      <c r="N1299" s="59"/>
      <c r="O1299" s="59"/>
      <c r="Q1299" s="59"/>
    </row>
    <row r="1300" spans="10:17" x14ac:dyDescent="0.3">
      <c r="J1300" s="59"/>
      <c r="K1300" s="59"/>
      <c r="M1300" s="59"/>
      <c r="N1300" s="59"/>
      <c r="O1300" s="59"/>
      <c r="Q1300" s="59"/>
    </row>
    <row r="1301" spans="10:17" x14ac:dyDescent="0.3">
      <c r="J1301" s="59"/>
      <c r="K1301" s="59"/>
      <c r="M1301" s="59"/>
      <c r="N1301" s="59"/>
      <c r="O1301" s="59"/>
      <c r="Q1301" s="59"/>
    </row>
    <row r="1302" spans="10:17" x14ac:dyDescent="0.3">
      <c r="J1302" s="59"/>
      <c r="K1302" s="59"/>
      <c r="M1302" s="59"/>
      <c r="N1302" s="59"/>
      <c r="O1302" s="59"/>
      <c r="Q1302" s="59"/>
    </row>
    <row r="1303" spans="10:17" x14ac:dyDescent="0.3">
      <c r="J1303" s="59"/>
      <c r="K1303" s="59"/>
      <c r="M1303" s="59"/>
      <c r="N1303" s="59"/>
      <c r="O1303" s="59"/>
      <c r="Q1303" s="59"/>
    </row>
    <row r="1304" spans="10:17" x14ac:dyDescent="0.3">
      <c r="J1304" s="59"/>
      <c r="K1304" s="59"/>
      <c r="M1304" s="59"/>
      <c r="N1304" s="59"/>
      <c r="O1304" s="59"/>
      <c r="Q1304" s="59"/>
    </row>
    <row r="1305" spans="10:17" x14ac:dyDescent="0.3">
      <c r="J1305" s="59"/>
      <c r="K1305" s="59"/>
      <c r="M1305" s="59"/>
      <c r="N1305" s="59"/>
      <c r="O1305" s="59"/>
      <c r="Q1305" s="59"/>
    </row>
    <row r="1306" spans="10:17" x14ac:dyDescent="0.3">
      <c r="J1306" s="59"/>
      <c r="K1306" s="59"/>
      <c r="M1306" s="59"/>
      <c r="N1306" s="59"/>
      <c r="O1306" s="59"/>
      <c r="Q1306" s="59"/>
    </row>
    <row r="1307" spans="10:17" x14ac:dyDescent="0.3">
      <c r="J1307" s="59"/>
      <c r="K1307" s="59"/>
      <c r="M1307" s="59"/>
      <c r="N1307" s="59"/>
      <c r="O1307" s="59"/>
      <c r="Q1307" s="59"/>
    </row>
    <row r="1308" spans="10:17" x14ac:dyDescent="0.3">
      <c r="J1308" s="59"/>
      <c r="K1308" s="59"/>
      <c r="M1308" s="59"/>
      <c r="N1308" s="59"/>
      <c r="O1308" s="59"/>
      <c r="Q1308" s="59"/>
    </row>
    <row r="1309" spans="10:17" x14ac:dyDescent="0.3">
      <c r="J1309" s="59"/>
      <c r="K1309" s="59"/>
      <c r="M1309" s="59"/>
      <c r="N1309" s="59"/>
      <c r="O1309" s="59"/>
      <c r="Q1309" s="59"/>
    </row>
    <row r="1310" spans="10:17" x14ac:dyDescent="0.3">
      <c r="J1310" s="59"/>
      <c r="K1310" s="59"/>
      <c r="M1310" s="59"/>
      <c r="N1310" s="59"/>
      <c r="O1310" s="59"/>
      <c r="Q1310" s="59"/>
    </row>
    <row r="1311" spans="10:17" x14ac:dyDescent="0.3">
      <c r="J1311" s="59"/>
      <c r="K1311" s="59"/>
      <c r="M1311" s="59"/>
      <c r="N1311" s="59"/>
      <c r="O1311" s="59"/>
      <c r="Q1311" s="59"/>
    </row>
    <row r="1312" spans="10:17" x14ac:dyDescent="0.3">
      <c r="J1312" s="59"/>
      <c r="K1312" s="59"/>
      <c r="M1312" s="59"/>
      <c r="N1312" s="59"/>
      <c r="O1312" s="59"/>
      <c r="Q1312" s="59"/>
    </row>
    <row r="1313" spans="10:17" x14ac:dyDescent="0.3">
      <c r="J1313" s="59"/>
      <c r="K1313" s="59"/>
      <c r="M1313" s="59"/>
      <c r="N1313" s="59"/>
      <c r="O1313" s="59"/>
      <c r="Q1313" s="59"/>
    </row>
    <row r="1314" spans="10:17" x14ac:dyDescent="0.3">
      <c r="J1314" s="59"/>
      <c r="K1314" s="59"/>
      <c r="M1314" s="59"/>
      <c r="N1314" s="59"/>
      <c r="O1314" s="59"/>
      <c r="Q1314" s="59"/>
    </row>
    <row r="1315" spans="10:17" x14ac:dyDescent="0.3">
      <c r="J1315" s="59"/>
      <c r="K1315" s="59"/>
      <c r="M1315" s="59"/>
      <c r="N1315" s="59"/>
      <c r="O1315" s="59"/>
      <c r="Q1315" s="59"/>
    </row>
    <row r="1316" spans="10:17" x14ac:dyDescent="0.3">
      <c r="J1316" s="59"/>
      <c r="K1316" s="59"/>
      <c r="M1316" s="59"/>
      <c r="N1316" s="59"/>
      <c r="O1316" s="59"/>
      <c r="Q1316" s="59"/>
    </row>
    <row r="1317" spans="10:17" x14ac:dyDescent="0.3">
      <c r="J1317" s="59"/>
      <c r="K1317" s="59"/>
      <c r="M1317" s="59"/>
      <c r="N1317" s="59"/>
      <c r="O1317" s="59"/>
      <c r="Q1317" s="59"/>
    </row>
    <row r="1318" spans="10:17" x14ac:dyDescent="0.3">
      <c r="J1318" s="59"/>
      <c r="K1318" s="59"/>
      <c r="M1318" s="59"/>
      <c r="N1318" s="59"/>
      <c r="O1318" s="59"/>
      <c r="Q1318" s="59"/>
    </row>
    <row r="1319" spans="10:17" x14ac:dyDescent="0.3">
      <c r="J1319" s="59"/>
      <c r="K1319" s="59"/>
      <c r="M1319" s="59"/>
      <c r="N1319" s="59"/>
      <c r="O1319" s="59"/>
      <c r="Q1319" s="59"/>
    </row>
    <row r="1320" spans="10:17" x14ac:dyDescent="0.3">
      <c r="J1320" s="59"/>
      <c r="K1320" s="59"/>
      <c r="M1320" s="59"/>
      <c r="N1320" s="59"/>
      <c r="O1320" s="59"/>
      <c r="Q1320" s="59"/>
    </row>
    <row r="1321" spans="10:17" x14ac:dyDescent="0.3">
      <c r="J1321" s="59"/>
      <c r="K1321" s="59"/>
      <c r="M1321" s="59"/>
      <c r="N1321" s="59"/>
      <c r="O1321" s="59"/>
      <c r="Q1321" s="59"/>
    </row>
    <row r="1322" spans="10:17" x14ac:dyDescent="0.3">
      <c r="J1322" s="59"/>
      <c r="K1322" s="59"/>
      <c r="M1322" s="59"/>
      <c r="N1322" s="59"/>
      <c r="O1322" s="59"/>
      <c r="Q1322" s="59"/>
    </row>
    <row r="1323" spans="10:17" x14ac:dyDescent="0.3">
      <c r="J1323" s="59"/>
      <c r="K1323" s="59"/>
      <c r="M1323" s="59"/>
      <c r="N1323" s="59"/>
      <c r="O1323" s="59"/>
      <c r="Q1323" s="59"/>
    </row>
    <row r="1324" spans="10:17" x14ac:dyDescent="0.3">
      <c r="J1324" s="59"/>
      <c r="K1324" s="59"/>
      <c r="M1324" s="59"/>
      <c r="N1324" s="59"/>
      <c r="O1324" s="59"/>
      <c r="Q1324" s="59"/>
    </row>
    <row r="1325" spans="10:17" x14ac:dyDescent="0.3">
      <c r="J1325" s="59"/>
      <c r="K1325" s="59"/>
      <c r="M1325" s="59"/>
      <c r="N1325" s="59"/>
      <c r="O1325" s="59"/>
      <c r="Q1325" s="59"/>
    </row>
    <row r="1326" spans="10:17" x14ac:dyDescent="0.3">
      <c r="J1326" s="59"/>
      <c r="K1326" s="59"/>
      <c r="M1326" s="59"/>
      <c r="N1326" s="59"/>
      <c r="O1326" s="59"/>
      <c r="Q1326" s="59"/>
    </row>
    <row r="1327" spans="10:17" x14ac:dyDescent="0.3">
      <c r="J1327" s="59"/>
      <c r="K1327" s="59"/>
      <c r="M1327" s="59"/>
      <c r="N1327" s="59"/>
      <c r="O1327" s="59"/>
      <c r="Q1327" s="59"/>
    </row>
    <row r="1328" spans="10:17" x14ac:dyDescent="0.3">
      <c r="J1328" s="59"/>
      <c r="K1328" s="59"/>
      <c r="M1328" s="59"/>
      <c r="N1328" s="59"/>
      <c r="O1328" s="59"/>
      <c r="Q1328" s="59"/>
    </row>
    <row r="1329" spans="10:17" x14ac:dyDescent="0.3">
      <c r="J1329" s="59"/>
      <c r="K1329" s="59"/>
      <c r="M1329" s="59"/>
      <c r="N1329" s="59"/>
      <c r="O1329" s="59"/>
      <c r="Q1329" s="59"/>
    </row>
    <row r="1330" spans="10:17" x14ac:dyDescent="0.3">
      <c r="J1330" s="59"/>
      <c r="K1330" s="59"/>
      <c r="M1330" s="59"/>
      <c r="N1330" s="59"/>
      <c r="O1330" s="59"/>
      <c r="Q1330" s="59"/>
    </row>
    <row r="1331" spans="10:17" x14ac:dyDescent="0.3">
      <c r="J1331" s="59"/>
      <c r="K1331" s="59"/>
      <c r="M1331" s="59"/>
      <c r="N1331" s="59"/>
      <c r="O1331" s="59"/>
      <c r="Q1331" s="59"/>
    </row>
    <row r="1332" spans="10:17" x14ac:dyDescent="0.3">
      <c r="J1332" s="59"/>
      <c r="K1332" s="59"/>
      <c r="M1332" s="59"/>
      <c r="N1332" s="59"/>
      <c r="O1332" s="59"/>
      <c r="Q1332" s="59"/>
    </row>
    <row r="1333" spans="10:17" x14ac:dyDescent="0.3">
      <c r="J1333" s="59"/>
      <c r="K1333" s="59"/>
      <c r="M1333" s="59"/>
      <c r="N1333" s="59"/>
      <c r="O1333" s="59"/>
      <c r="Q1333" s="59"/>
    </row>
    <row r="1334" spans="10:17" x14ac:dyDescent="0.3">
      <c r="J1334" s="59"/>
      <c r="K1334" s="59"/>
      <c r="M1334" s="59"/>
      <c r="N1334" s="59"/>
      <c r="O1334" s="59"/>
      <c r="Q1334" s="59"/>
    </row>
    <row r="1335" spans="10:17" x14ac:dyDescent="0.3">
      <c r="J1335" s="59"/>
      <c r="K1335" s="59"/>
      <c r="M1335" s="59"/>
      <c r="N1335" s="59"/>
      <c r="O1335" s="59"/>
      <c r="Q1335" s="59"/>
    </row>
    <row r="1336" spans="10:17" x14ac:dyDescent="0.3">
      <c r="J1336" s="59"/>
      <c r="K1336" s="59"/>
      <c r="M1336" s="59"/>
      <c r="N1336" s="59"/>
      <c r="O1336" s="59"/>
      <c r="Q1336" s="59"/>
    </row>
    <row r="1337" spans="10:17" x14ac:dyDescent="0.3">
      <c r="J1337" s="59"/>
      <c r="K1337" s="59"/>
      <c r="M1337" s="59"/>
      <c r="N1337" s="59"/>
      <c r="O1337" s="59"/>
      <c r="Q1337" s="59"/>
    </row>
    <row r="1338" spans="10:17" x14ac:dyDescent="0.3">
      <c r="J1338" s="59"/>
      <c r="K1338" s="59"/>
      <c r="M1338" s="59"/>
      <c r="N1338" s="59"/>
      <c r="O1338" s="59"/>
      <c r="Q1338" s="59"/>
    </row>
    <row r="1339" spans="10:17" x14ac:dyDescent="0.3">
      <c r="J1339" s="59"/>
      <c r="K1339" s="59"/>
      <c r="M1339" s="59"/>
      <c r="N1339" s="59"/>
      <c r="O1339" s="59"/>
      <c r="Q1339" s="59"/>
    </row>
    <row r="1340" spans="10:17" x14ac:dyDescent="0.3">
      <c r="J1340" s="59"/>
      <c r="K1340" s="59"/>
      <c r="M1340" s="59"/>
      <c r="N1340" s="59"/>
      <c r="O1340" s="59"/>
      <c r="Q1340" s="59"/>
    </row>
    <row r="1341" spans="10:17" x14ac:dyDescent="0.3">
      <c r="J1341" s="59"/>
      <c r="K1341" s="59"/>
      <c r="M1341" s="59"/>
      <c r="N1341" s="59"/>
      <c r="O1341" s="59"/>
      <c r="Q1341" s="59"/>
    </row>
    <row r="1342" spans="10:17" x14ac:dyDescent="0.3">
      <c r="J1342" s="59"/>
      <c r="K1342" s="59"/>
      <c r="M1342" s="59"/>
      <c r="N1342" s="59"/>
      <c r="O1342" s="59"/>
      <c r="Q1342" s="59"/>
    </row>
    <row r="1343" spans="10:17" x14ac:dyDescent="0.3">
      <c r="J1343" s="59"/>
      <c r="K1343" s="59"/>
      <c r="M1343" s="59"/>
      <c r="N1343" s="59"/>
      <c r="O1343" s="59"/>
      <c r="Q1343" s="59"/>
    </row>
    <row r="1344" spans="10:17" x14ac:dyDescent="0.3">
      <c r="J1344" s="59"/>
      <c r="K1344" s="59"/>
      <c r="M1344" s="59"/>
      <c r="N1344" s="59"/>
      <c r="O1344" s="59"/>
      <c r="Q1344" s="59"/>
    </row>
    <row r="1345" spans="10:17" x14ac:dyDescent="0.3">
      <c r="J1345" s="59"/>
      <c r="K1345" s="59"/>
      <c r="M1345" s="59"/>
      <c r="N1345" s="59"/>
      <c r="O1345" s="59"/>
      <c r="Q1345" s="59"/>
    </row>
    <row r="1346" spans="10:17" x14ac:dyDescent="0.3">
      <c r="J1346" s="59"/>
      <c r="K1346" s="59"/>
      <c r="M1346" s="59"/>
      <c r="N1346" s="59"/>
      <c r="O1346" s="59"/>
      <c r="Q1346" s="59"/>
    </row>
    <row r="1347" spans="10:17" x14ac:dyDescent="0.3">
      <c r="J1347" s="59"/>
      <c r="K1347" s="59"/>
      <c r="M1347" s="59"/>
      <c r="N1347" s="59"/>
      <c r="O1347" s="59"/>
      <c r="Q1347" s="59"/>
    </row>
    <row r="1348" spans="10:17" x14ac:dyDescent="0.3">
      <c r="J1348" s="59"/>
      <c r="K1348" s="59"/>
      <c r="M1348" s="59"/>
      <c r="N1348" s="59"/>
      <c r="O1348" s="59"/>
      <c r="Q1348" s="59"/>
    </row>
    <row r="1349" spans="10:17" x14ac:dyDescent="0.3">
      <c r="J1349" s="59"/>
      <c r="K1349" s="59"/>
      <c r="M1349" s="59"/>
      <c r="N1349" s="59"/>
      <c r="O1349" s="59"/>
      <c r="Q1349" s="59"/>
    </row>
    <row r="1350" spans="10:17" x14ac:dyDescent="0.3">
      <c r="J1350" s="59"/>
      <c r="K1350" s="59"/>
      <c r="M1350" s="59"/>
      <c r="N1350" s="59"/>
      <c r="O1350" s="59"/>
      <c r="Q1350" s="59"/>
    </row>
    <row r="1351" spans="10:17" x14ac:dyDescent="0.3">
      <c r="J1351" s="59"/>
      <c r="K1351" s="59"/>
      <c r="M1351" s="59"/>
      <c r="N1351" s="59"/>
      <c r="O1351" s="59"/>
      <c r="Q1351" s="59"/>
    </row>
    <row r="1352" spans="10:17" x14ac:dyDescent="0.3">
      <c r="J1352" s="59"/>
      <c r="K1352" s="59"/>
      <c r="M1352" s="59"/>
      <c r="N1352" s="59"/>
      <c r="O1352" s="59"/>
      <c r="Q1352" s="59"/>
    </row>
    <row r="1353" spans="10:17" x14ac:dyDescent="0.3">
      <c r="J1353" s="59"/>
      <c r="K1353" s="59"/>
      <c r="M1353" s="59"/>
      <c r="N1353" s="59"/>
      <c r="O1353" s="59"/>
      <c r="Q1353" s="59"/>
    </row>
    <row r="1354" spans="10:17" x14ac:dyDescent="0.3">
      <c r="J1354" s="59"/>
      <c r="K1354" s="59"/>
      <c r="M1354" s="59"/>
      <c r="N1354" s="59"/>
      <c r="O1354" s="59"/>
      <c r="Q1354" s="59"/>
    </row>
    <row r="1355" spans="10:17" x14ac:dyDescent="0.3">
      <c r="J1355" s="59"/>
      <c r="K1355" s="59"/>
      <c r="M1355" s="59"/>
      <c r="N1355" s="59"/>
      <c r="O1355" s="59"/>
      <c r="Q1355" s="59"/>
    </row>
    <row r="1356" spans="10:17" x14ac:dyDescent="0.3">
      <c r="J1356" s="59"/>
      <c r="K1356" s="59"/>
      <c r="M1356" s="59"/>
      <c r="N1356" s="59"/>
      <c r="O1356" s="59"/>
      <c r="Q1356" s="59"/>
    </row>
    <row r="1357" spans="10:17" x14ac:dyDescent="0.3">
      <c r="J1357" s="59"/>
      <c r="K1357" s="59"/>
      <c r="M1357" s="59"/>
      <c r="N1357" s="59"/>
      <c r="O1357" s="59"/>
      <c r="Q1357" s="59"/>
    </row>
    <row r="1358" spans="10:17" x14ac:dyDescent="0.3">
      <c r="J1358" s="59"/>
      <c r="K1358" s="59"/>
      <c r="M1358" s="59"/>
      <c r="N1358" s="59"/>
      <c r="O1358" s="59"/>
      <c r="Q1358" s="59"/>
    </row>
    <row r="1359" spans="10:17" x14ac:dyDescent="0.3">
      <c r="J1359" s="59"/>
      <c r="K1359" s="59"/>
      <c r="M1359" s="59"/>
      <c r="N1359" s="59"/>
      <c r="O1359" s="59"/>
      <c r="Q1359" s="59"/>
    </row>
    <row r="1360" spans="10:17" x14ac:dyDescent="0.3">
      <c r="J1360" s="59"/>
      <c r="K1360" s="59"/>
      <c r="M1360" s="59"/>
      <c r="N1360" s="59"/>
      <c r="O1360" s="59"/>
      <c r="Q1360" s="59"/>
    </row>
    <row r="1361" spans="10:17" x14ac:dyDescent="0.3">
      <c r="J1361" s="59"/>
      <c r="K1361" s="59"/>
      <c r="M1361" s="59"/>
      <c r="N1361" s="59"/>
      <c r="O1361" s="59"/>
      <c r="Q1361" s="59"/>
    </row>
    <row r="1362" spans="10:17" x14ac:dyDescent="0.3">
      <c r="J1362" s="59"/>
      <c r="K1362" s="59"/>
      <c r="M1362" s="59"/>
      <c r="N1362" s="59"/>
      <c r="O1362" s="59"/>
      <c r="Q1362" s="59"/>
    </row>
    <row r="1363" spans="10:17" x14ac:dyDescent="0.3">
      <c r="J1363" s="59"/>
      <c r="K1363" s="59"/>
      <c r="M1363" s="59"/>
      <c r="N1363" s="59"/>
      <c r="O1363" s="59"/>
      <c r="Q1363" s="59"/>
    </row>
    <row r="1364" spans="10:17" x14ac:dyDescent="0.3">
      <c r="J1364" s="59"/>
      <c r="K1364" s="59"/>
      <c r="M1364" s="59"/>
      <c r="N1364" s="59"/>
      <c r="O1364" s="59"/>
      <c r="Q1364" s="59"/>
    </row>
    <row r="1365" spans="10:17" x14ac:dyDescent="0.3">
      <c r="J1365" s="59"/>
      <c r="K1365" s="59"/>
      <c r="M1365" s="59"/>
      <c r="N1365" s="59"/>
      <c r="O1365" s="59"/>
      <c r="Q1365" s="59"/>
    </row>
    <row r="1366" spans="10:17" x14ac:dyDescent="0.3">
      <c r="J1366" s="59"/>
      <c r="K1366" s="59"/>
      <c r="M1366" s="59"/>
      <c r="N1366" s="59"/>
      <c r="O1366" s="59"/>
      <c r="Q1366" s="59"/>
    </row>
    <row r="1367" spans="10:17" x14ac:dyDescent="0.3">
      <c r="J1367" s="59"/>
      <c r="K1367" s="59"/>
      <c r="M1367" s="59"/>
      <c r="N1367" s="59"/>
      <c r="O1367" s="59"/>
      <c r="Q1367" s="59"/>
    </row>
    <row r="1368" spans="10:17" x14ac:dyDescent="0.3">
      <c r="J1368" s="59"/>
      <c r="K1368" s="59"/>
      <c r="M1368" s="59"/>
      <c r="N1368" s="59"/>
      <c r="O1368" s="59"/>
      <c r="Q1368" s="59"/>
    </row>
    <row r="1369" spans="10:17" x14ac:dyDescent="0.3">
      <c r="J1369" s="59"/>
      <c r="K1369" s="59"/>
      <c r="M1369" s="59"/>
      <c r="N1369" s="59"/>
      <c r="O1369" s="59"/>
      <c r="Q1369" s="59"/>
    </row>
    <row r="1370" spans="10:17" x14ac:dyDescent="0.3">
      <c r="J1370" s="59"/>
      <c r="K1370" s="59"/>
      <c r="M1370" s="59"/>
      <c r="N1370" s="59"/>
      <c r="O1370" s="59"/>
      <c r="Q1370" s="59"/>
    </row>
    <row r="1371" spans="10:17" x14ac:dyDescent="0.3">
      <c r="J1371" s="59"/>
      <c r="K1371" s="59"/>
      <c r="M1371" s="59"/>
      <c r="N1371" s="59"/>
      <c r="O1371" s="59"/>
      <c r="Q1371" s="59"/>
    </row>
    <row r="1372" spans="10:17" x14ac:dyDescent="0.3">
      <c r="J1372" s="59"/>
      <c r="K1372" s="59"/>
      <c r="M1372" s="59"/>
      <c r="N1372" s="59"/>
      <c r="O1372" s="59"/>
      <c r="Q1372" s="59"/>
    </row>
    <row r="1373" spans="10:17" x14ac:dyDescent="0.3">
      <c r="J1373" s="59"/>
      <c r="K1373" s="59"/>
      <c r="M1373" s="59"/>
      <c r="N1373" s="59"/>
      <c r="O1373" s="59"/>
      <c r="Q1373" s="59"/>
    </row>
    <row r="1374" spans="10:17" x14ac:dyDescent="0.3">
      <c r="J1374" s="59"/>
      <c r="K1374" s="59"/>
      <c r="M1374" s="59"/>
      <c r="N1374" s="59"/>
      <c r="O1374" s="59"/>
      <c r="Q1374" s="59"/>
    </row>
    <row r="1375" spans="10:17" x14ac:dyDescent="0.3">
      <c r="J1375" s="59"/>
      <c r="K1375" s="59"/>
      <c r="M1375" s="59"/>
      <c r="N1375" s="59"/>
      <c r="O1375" s="59"/>
      <c r="Q1375" s="59"/>
    </row>
    <row r="1376" spans="10:17" x14ac:dyDescent="0.3">
      <c r="J1376" s="59"/>
      <c r="K1376" s="59"/>
      <c r="M1376" s="59"/>
      <c r="N1376" s="59"/>
      <c r="O1376" s="59"/>
      <c r="Q1376" s="59"/>
    </row>
    <row r="1377" spans="10:17" x14ac:dyDescent="0.3">
      <c r="J1377" s="59"/>
      <c r="K1377" s="59"/>
      <c r="M1377" s="59"/>
      <c r="N1377" s="59"/>
      <c r="O1377" s="59"/>
      <c r="Q1377" s="59"/>
    </row>
    <row r="1378" spans="10:17" x14ac:dyDescent="0.3">
      <c r="J1378" s="59"/>
      <c r="K1378" s="59"/>
      <c r="M1378" s="59"/>
      <c r="N1378" s="59"/>
      <c r="O1378" s="59"/>
      <c r="Q1378" s="59"/>
    </row>
    <row r="1379" spans="10:17" x14ac:dyDescent="0.3">
      <c r="J1379" s="59"/>
      <c r="K1379" s="59"/>
      <c r="M1379" s="59"/>
      <c r="N1379" s="59"/>
      <c r="O1379" s="59"/>
      <c r="Q1379" s="59"/>
    </row>
    <row r="1380" spans="10:17" x14ac:dyDescent="0.3">
      <c r="J1380" s="59"/>
      <c r="K1380" s="59"/>
      <c r="M1380" s="59"/>
      <c r="N1380" s="59"/>
      <c r="O1380" s="59"/>
      <c r="Q1380" s="59"/>
    </row>
    <row r="1381" spans="10:17" x14ac:dyDescent="0.3">
      <c r="J1381" s="59"/>
      <c r="K1381" s="59"/>
      <c r="M1381" s="59"/>
      <c r="N1381" s="59"/>
      <c r="O1381" s="59"/>
      <c r="Q1381" s="59"/>
    </row>
    <row r="1382" spans="10:17" x14ac:dyDescent="0.3">
      <c r="J1382" s="59"/>
      <c r="K1382" s="59"/>
      <c r="M1382" s="59"/>
      <c r="N1382" s="59"/>
      <c r="O1382" s="59"/>
      <c r="Q1382" s="59"/>
    </row>
    <row r="1383" spans="10:17" x14ac:dyDescent="0.3">
      <c r="J1383" s="59"/>
      <c r="K1383" s="59"/>
      <c r="M1383" s="59"/>
      <c r="N1383" s="59"/>
      <c r="O1383" s="59"/>
      <c r="Q1383" s="59"/>
    </row>
    <row r="1384" spans="10:17" x14ac:dyDescent="0.3">
      <c r="J1384" s="59"/>
      <c r="K1384" s="59"/>
      <c r="M1384" s="59"/>
      <c r="N1384" s="59"/>
      <c r="O1384" s="59"/>
      <c r="Q1384" s="59"/>
    </row>
    <row r="1385" spans="10:17" x14ac:dyDescent="0.3">
      <c r="J1385" s="59"/>
      <c r="K1385" s="59"/>
      <c r="M1385" s="59"/>
      <c r="N1385" s="59"/>
      <c r="O1385" s="59"/>
      <c r="Q1385" s="59"/>
    </row>
    <row r="1386" spans="10:17" x14ac:dyDescent="0.3">
      <c r="J1386" s="59"/>
      <c r="K1386" s="59"/>
      <c r="M1386" s="59"/>
      <c r="N1386" s="59"/>
      <c r="O1386" s="59"/>
      <c r="Q1386" s="59"/>
    </row>
    <row r="1387" spans="10:17" x14ac:dyDescent="0.3">
      <c r="J1387" s="59"/>
      <c r="K1387" s="59"/>
      <c r="M1387" s="59"/>
      <c r="N1387" s="59"/>
      <c r="O1387" s="59"/>
      <c r="Q1387" s="59"/>
    </row>
    <row r="1388" spans="10:17" x14ac:dyDescent="0.3">
      <c r="J1388" s="59"/>
      <c r="K1388" s="59"/>
      <c r="M1388" s="59"/>
      <c r="N1388" s="59"/>
      <c r="O1388" s="59"/>
      <c r="Q1388" s="59"/>
    </row>
    <row r="1389" spans="10:17" x14ac:dyDescent="0.3">
      <c r="J1389" s="59"/>
      <c r="K1389" s="59"/>
      <c r="M1389" s="59"/>
      <c r="N1389" s="59"/>
      <c r="O1389" s="59"/>
      <c r="Q1389" s="59"/>
    </row>
    <row r="1390" spans="10:17" x14ac:dyDescent="0.3">
      <c r="J1390" s="59"/>
      <c r="K1390" s="59"/>
      <c r="M1390" s="59"/>
      <c r="N1390" s="59"/>
      <c r="O1390" s="59"/>
      <c r="Q1390" s="59"/>
    </row>
    <row r="1391" spans="10:17" x14ac:dyDescent="0.3">
      <c r="J1391" s="59"/>
      <c r="K1391" s="59"/>
      <c r="M1391" s="59"/>
      <c r="N1391" s="59"/>
      <c r="O1391" s="59"/>
      <c r="Q1391" s="59"/>
    </row>
    <row r="1392" spans="10:17" x14ac:dyDescent="0.3">
      <c r="J1392" s="59"/>
      <c r="K1392" s="59"/>
      <c r="M1392" s="59"/>
      <c r="N1392" s="59"/>
      <c r="O1392" s="59"/>
      <c r="Q1392" s="59"/>
    </row>
    <row r="1393" spans="10:17" x14ac:dyDescent="0.3">
      <c r="J1393" s="59"/>
      <c r="K1393" s="59"/>
      <c r="M1393" s="59"/>
      <c r="N1393" s="59"/>
      <c r="O1393" s="59"/>
      <c r="Q1393" s="59"/>
    </row>
    <row r="1394" spans="10:17" x14ac:dyDescent="0.3">
      <c r="J1394" s="59"/>
      <c r="K1394" s="59"/>
      <c r="M1394" s="59"/>
      <c r="N1394" s="59"/>
      <c r="O1394" s="59"/>
      <c r="Q1394" s="59"/>
    </row>
    <row r="1395" spans="10:17" x14ac:dyDescent="0.3">
      <c r="J1395" s="59"/>
      <c r="K1395" s="59"/>
      <c r="M1395" s="59"/>
      <c r="N1395" s="59"/>
      <c r="O1395" s="59"/>
      <c r="Q1395" s="59"/>
    </row>
    <row r="1396" spans="10:17" x14ac:dyDescent="0.3">
      <c r="J1396" s="59"/>
      <c r="K1396" s="59"/>
      <c r="M1396" s="59"/>
      <c r="N1396" s="59"/>
      <c r="O1396" s="59"/>
      <c r="Q1396" s="59"/>
    </row>
    <row r="1397" spans="10:17" x14ac:dyDescent="0.3">
      <c r="J1397" s="59"/>
      <c r="K1397" s="59"/>
      <c r="M1397" s="59"/>
      <c r="N1397" s="59"/>
      <c r="O1397" s="59"/>
      <c r="Q1397" s="59"/>
    </row>
    <row r="1398" spans="10:17" x14ac:dyDescent="0.3">
      <c r="J1398" s="59"/>
      <c r="K1398" s="59"/>
      <c r="M1398" s="59"/>
      <c r="N1398" s="59"/>
      <c r="O1398" s="59"/>
      <c r="Q1398" s="59"/>
    </row>
    <row r="1399" spans="10:17" x14ac:dyDescent="0.3">
      <c r="J1399" s="59"/>
      <c r="K1399" s="59"/>
      <c r="M1399" s="59"/>
      <c r="N1399" s="59"/>
      <c r="O1399" s="59"/>
      <c r="Q1399" s="59"/>
    </row>
    <row r="1400" spans="10:17" x14ac:dyDescent="0.3">
      <c r="J1400" s="59"/>
      <c r="K1400" s="59"/>
      <c r="M1400" s="59"/>
      <c r="N1400" s="59"/>
      <c r="O1400" s="59"/>
      <c r="Q1400" s="59"/>
    </row>
    <row r="1401" spans="10:17" x14ac:dyDescent="0.3">
      <c r="J1401" s="59"/>
      <c r="K1401" s="59"/>
      <c r="M1401" s="59"/>
      <c r="N1401" s="59"/>
      <c r="O1401" s="59"/>
      <c r="Q1401" s="59"/>
    </row>
    <row r="1402" spans="10:17" x14ac:dyDescent="0.3">
      <c r="J1402" s="59"/>
      <c r="K1402" s="59"/>
      <c r="M1402" s="59"/>
      <c r="N1402" s="59"/>
      <c r="O1402" s="59"/>
      <c r="Q1402" s="59"/>
    </row>
    <row r="1403" spans="10:17" x14ac:dyDescent="0.3">
      <c r="J1403" s="59"/>
      <c r="K1403" s="59"/>
      <c r="M1403" s="59"/>
      <c r="N1403" s="59"/>
      <c r="O1403" s="59"/>
      <c r="Q1403" s="59"/>
    </row>
    <row r="1404" spans="10:17" x14ac:dyDescent="0.3">
      <c r="J1404" s="59"/>
      <c r="K1404" s="59"/>
      <c r="M1404" s="59"/>
      <c r="N1404" s="59"/>
      <c r="O1404" s="59"/>
      <c r="Q1404" s="59"/>
    </row>
    <row r="1405" spans="10:17" x14ac:dyDescent="0.3">
      <c r="J1405" s="59"/>
      <c r="K1405" s="59"/>
      <c r="M1405" s="59"/>
      <c r="N1405" s="59"/>
      <c r="O1405" s="59"/>
      <c r="Q1405" s="59"/>
    </row>
    <row r="1406" spans="10:17" x14ac:dyDescent="0.3">
      <c r="J1406" s="59"/>
      <c r="K1406" s="59"/>
      <c r="M1406" s="59"/>
      <c r="N1406" s="59"/>
      <c r="O1406" s="59"/>
      <c r="Q1406" s="59"/>
    </row>
    <row r="1407" spans="10:17" x14ac:dyDescent="0.3">
      <c r="J1407" s="59"/>
      <c r="K1407" s="59"/>
      <c r="M1407" s="59"/>
      <c r="N1407" s="59"/>
      <c r="O1407" s="59"/>
      <c r="Q1407" s="59"/>
    </row>
    <row r="1408" spans="10:17" x14ac:dyDescent="0.3">
      <c r="J1408" s="59"/>
      <c r="K1408" s="59"/>
      <c r="M1408" s="59"/>
      <c r="N1408" s="59"/>
      <c r="O1408" s="59"/>
      <c r="Q1408" s="59"/>
    </row>
    <row r="1409" spans="10:17" x14ac:dyDescent="0.3">
      <c r="J1409" s="59"/>
      <c r="K1409" s="59"/>
      <c r="M1409" s="59"/>
      <c r="N1409" s="59"/>
      <c r="O1409" s="59"/>
      <c r="Q1409" s="59"/>
    </row>
    <row r="1410" spans="10:17" x14ac:dyDescent="0.3">
      <c r="J1410" s="59"/>
      <c r="K1410" s="59"/>
      <c r="M1410" s="59"/>
      <c r="N1410" s="59"/>
      <c r="O1410" s="59"/>
      <c r="Q1410" s="59"/>
    </row>
    <row r="1411" spans="10:17" x14ac:dyDescent="0.3">
      <c r="J1411" s="59"/>
      <c r="K1411" s="59"/>
      <c r="M1411" s="59"/>
      <c r="N1411" s="59"/>
      <c r="O1411" s="59"/>
      <c r="Q1411" s="59"/>
    </row>
    <row r="1412" spans="10:17" x14ac:dyDescent="0.3">
      <c r="J1412" s="59"/>
      <c r="K1412" s="59"/>
      <c r="M1412" s="59"/>
      <c r="N1412" s="59"/>
      <c r="O1412" s="59"/>
      <c r="Q1412" s="59"/>
    </row>
    <row r="1413" spans="10:17" x14ac:dyDescent="0.3">
      <c r="J1413" s="59"/>
      <c r="K1413" s="59"/>
      <c r="M1413" s="59"/>
      <c r="N1413" s="59"/>
      <c r="O1413" s="59"/>
      <c r="Q1413" s="59"/>
    </row>
    <row r="1414" spans="10:17" x14ac:dyDescent="0.3">
      <c r="J1414" s="59"/>
      <c r="K1414" s="59"/>
      <c r="M1414" s="59"/>
      <c r="N1414" s="59"/>
      <c r="O1414" s="59"/>
      <c r="Q1414" s="59"/>
    </row>
    <row r="1415" spans="10:17" x14ac:dyDescent="0.3">
      <c r="J1415" s="59"/>
      <c r="K1415" s="59"/>
      <c r="M1415" s="59"/>
      <c r="N1415" s="59"/>
      <c r="O1415" s="59"/>
      <c r="Q1415" s="59"/>
    </row>
    <row r="1416" spans="10:17" x14ac:dyDescent="0.3">
      <c r="J1416" s="59"/>
      <c r="K1416" s="59"/>
      <c r="M1416" s="59"/>
      <c r="N1416" s="59"/>
      <c r="O1416" s="59"/>
      <c r="Q1416" s="59"/>
    </row>
    <row r="1417" spans="10:17" x14ac:dyDescent="0.3">
      <c r="J1417" s="59"/>
      <c r="K1417" s="59"/>
      <c r="M1417" s="59"/>
      <c r="N1417" s="59"/>
      <c r="O1417" s="59"/>
      <c r="Q1417" s="59"/>
    </row>
    <row r="1418" spans="10:17" x14ac:dyDescent="0.3">
      <c r="J1418" s="59"/>
      <c r="K1418" s="59"/>
      <c r="M1418" s="59"/>
      <c r="N1418" s="59"/>
      <c r="O1418" s="59"/>
      <c r="Q1418" s="59"/>
    </row>
    <row r="1419" spans="10:17" x14ac:dyDescent="0.3">
      <c r="J1419" s="59"/>
      <c r="K1419" s="59"/>
      <c r="M1419" s="59"/>
      <c r="N1419" s="59"/>
      <c r="O1419" s="59"/>
      <c r="Q1419" s="59"/>
    </row>
    <row r="1420" spans="10:17" x14ac:dyDescent="0.3">
      <c r="J1420" s="59"/>
      <c r="K1420" s="59"/>
      <c r="M1420" s="59"/>
      <c r="N1420" s="59"/>
      <c r="O1420" s="59"/>
      <c r="Q1420" s="59"/>
    </row>
    <row r="1421" spans="10:17" x14ac:dyDescent="0.3">
      <c r="J1421" s="59"/>
      <c r="K1421" s="59"/>
      <c r="M1421" s="59"/>
      <c r="N1421" s="59"/>
      <c r="O1421" s="59"/>
      <c r="Q1421" s="59"/>
    </row>
    <row r="1422" spans="10:17" x14ac:dyDescent="0.3">
      <c r="J1422" s="59"/>
      <c r="K1422" s="59"/>
      <c r="M1422" s="59"/>
      <c r="N1422" s="59"/>
      <c r="O1422" s="59"/>
      <c r="Q1422" s="59"/>
    </row>
    <row r="1423" spans="10:17" x14ac:dyDescent="0.3">
      <c r="J1423" s="59"/>
      <c r="K1423" s="59"/>
      <c r="M1423" s="59"/>
      <c r="N1423" s="59"/>
      <c r="O1423" s="59"/>
      <c r="Q1423" s="59"/>
    </row>
    <row r="1424" spans="10:17" x14ac:dyDescent="0.3">
      <c r="J1424" s="59"/>
      <c r="K1424" s="59"/>
      <c r="M1424" s="59"/>
      <c r="N1424" s="59"/>
      <c r="O1424" s="59"/>
      <c r="Q1424" s="59"/>
    </row>
    <row r="1425" spans="10:17" x14ac:dyDescent="0.3">
      <c r="J1425" s="59"/>
      <c r="K1425" s="59"/>
      <c r="M1425" s="59"/>
      <c r="N1425" s="59"/>
      <c r="O1425" s="59"/>
      <c r="Q1425" s="59"/>
    </row>
    <row r="1426" spans="10:17" x14ac:dyDescent="0.3">
      <c r="J1426" s="59"/>
      <c r="K1426" s="59"/>
      <c r="M1426" s="59"/>
      <c r="N1426" s="59"/>
      <c r="O1426" s="59"/>
      <c r="Q1426" s="59"/>
    </row>
    <row r="1427" spans="10:17" x14ac:dyDescent="0.3">
      <c r="J1427" s="59"/>
      <c r="K1427" s="59"/>
      <c r="M1427" s="59"/>
      <c r="N1427" s="59"/>
      <c r="O1427" s="59"/>
      <c r="Q1427" s="59"/>
    </row>
    <row r="1428" spans="10:17" x14ac:dyDescent="0.3">
      <c r="J1428" s="59"/>
      <c r="K1428" s="59"/>
      <c r="M1428" s="59"/>
      <c r="N1428" s="59"/>
      <c r="O1428" s="59"/>
      <c r="Q1428" s="59"/>
    </row>
    <row r="1429" spans="10:17" x14ac:dyDescent="0.3">
      <c r="J1429" s="59"/>
      <c r="K1429" s="59"/>
      <c r="M1429" s="59"/>
      <c r="N1429" s="59"/>
      <c r="O1429" s="59"/>
      <c r="Q1429" s="59"/>
    </row>
    <row r="1430" spans="10:17" x14ac:dyDescent="0.3">
      <c r="J1430" s="59"/>
      <c r="K1430" s="59"/>
      <c r="M1430" s="59"/>
      <c r="N1430" s="59"/>
      <c r="O1430" s="59"/>
      <c r="Q1430" s="59"/>
    </row>
    <row r="1431" spans="10:17" x14ac:dyDescent="0.3">
      <c r="J1431" s="59"/>
      <c r="K1431" s="59"/>
      <c r="M1431" s="59"/>
      <c r="N1431" s="59"/>
      <c r="O1431" s="59"/>
      <c r="Q1431" s="59"/>
    </row>
    <row r="1432" spans="10:17" x14ac:dyDescent="0.3">
      <c r="J1432" s="59"/>
      <c r="K1432" s="59"/>
      <c r="M1432" s="59"/>
      <c r="N1432" s="59"/>
      <c r="O1432" s="59"/>
      <c r="Q1432" s="59"/>
    </row>
    <row r="1433" spans="10:17" x14ac:dyDescent="0.3">
      <c r="J1433" s="59"/>
      <c r="K1433" s="59"/>
      <c r="M1433" s="59"/>
      <c r="N1433" s="59"/>
      <c r="O1433" s="59"/>
      <c r="Q1433" s="59"/>
    </row>
    <row r="1434" spans="10:17" x14ac:dyDescent="0.3">
      <c r="J1434" s="59"/>
      <c r="K1434" s="59"/>
      <c r="M1434" s="59"/>
      <c r="N1434" s="59"/>
      <c r="O1434" s="59"/>
      <c r="Q1434" s="59"/>
    </row>
    <row r="1435" spans="10:17" x14ac:dyDescent="0.3">
      <c r="J1435" s="59"/>
      <c r="K1435" s="59"/>
      <c r="M1435" s="59"/>
      <c r="N1435" s="59"/>
      <c r="O1435" s="59"/>
      <c r="Q1435" s="59"/>
    </row>
    <row r="1436" spans="10:17" x14ac:dyDescent="0.3">
      <c r="J1436" s="59"/>
      <c r="K1436" s="59"/>
      <c r="M1436" s="59"/>
      <c r="N1436" s="59"/>
      <c r="O1436" s="59"/>
      <c r="Q1436" s="59"/>
    </row>
  </sheetData>
  <sheetProtection algorithmName="SHA-512" hashValue="M0/tUtHkzFC1pvBBp0g0CVBGf4Gt14Uc7xPtBV0mn7SKg2B2riQ6+I3HacELTlV2/YF8jqKZ4kkKZq+BA2pLzw==" saltValue="AyQiGv09sLfvmmgsMcSt4Q==" spinCount="100000" sheet="1" objects="1" scenarios="1"/>
  <dataValidations count="4">
    <dataValidation type="list" showInputMessage="1" showErrorMessage="1" sqref="D1:D2" xr:uid="{00000000-0002-0000-0000-000000000000}">
      <formula1>Procedimiento2012</formula1>
    </dataValidation>
    <dataValidation type="list" showInputMessage="1" showErrorMessage="1" sqref="C1" xr:uid="{00000000-0002-0000-0000-000001000000}">
      <formula1>Tipo2012</formula1>
    </dataValidation>
    <dataValidation type="whole" operator="greaterThanOrEqual" allowBlank="1" showInputMessage="1" showErrorMessage="1" sqref="AG2:AI72" xr:uid="{00000000-0002-0000-0000-000005000000}">
      <formula1>0</formula1>
    </dataValidation>
    <dataValidation type="date" allowBlank="1" showInputMessage="1" showErrorMessage="1" sqref="G4:H72" xr:uid="{00000000-0002-0000-0000-000006000000}">
      <formula1>46023</formula1>
      <formula2>48944</formula2>
    </dataValidation>
  </dataValidations>
  <pageMargins left="0.7" right="0.7" top="0.75" bottom="0.75" header="0.3" footer="0.3"/>
  <pageSetup paperSize="9" orientation="portrait" verticalDpi="1200"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7000000}">
          <x14:formula1>
            <xm:f>'listas desplegables'!$A$2:$A$16</xm:f>
          </x14:formula1>
          <xm:sqref>C4:C72</xm:sqref>
        </x14:dataValidation>
        <x14:dataValidation type="list" showInputMessage="1" showErrorMessage="1" xr:uid="{00000000-0002-0000-0000-000008000000}">
          <x14:formula1>
            <xm:f>'listas desplegables'!$B$2:$B$14</xm:f>
          </x14:formula1>
          <xm:sqref>D4:D72</xm:sqref>
        </x14:dataValidation>
        <x14:dataValidation type="list" allowBlank="1" showInputMessage="1" showErrorMessage="1" xr:uid="{00000000-0002-0000-0000-000009000000}">
          <x14:formula1>
            <xm:f>'listas desplegables'!$C$2:$C$5</xm:f>
          </x14:formula1>
          <xm:sqref>E4:E72</xm:sqref>
        </x14:dataValidation>
        <x14:dataValidation type="list" allowBlank="1" showInputMessage="1" showErrorMessage="1" xr:uid="{00000000-0002-0000-0000-00000A000000}">
          <x14:formula1>
            <xm:f>'listas desplegables'!$D$2:$D$53</xm:f>
          </x14:formula1>
          <xm:sqref>F4:F72</xm:sqref>
        </x14:dataValidation>
        <x14:dataValidation type="list" allowBlank="1" showInputMessage="1" showErrorMessage="1" xr:uid="{00000000-0002-0000-0000-00000B000000}">
          <x14:formula1>
            <xm:f>'listas desplegables'!$F$2:$F$3</xm:f>
          </x14:formula1>
          <xm:sqref>R2:R72 N2:N72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3"/>
  <sheetViews>
    <sheetView topLeftCell="N1" workbookViewId="0">
      <pane ySplit="1" topLeftCell="A12" activePane="bottomLeft" state="frozen"/>
      <selection pane="bottomLeft" activeCell="X19" sqref="X19"/>
    </sheetView>
  </sheetViews>
  <sheetFormatPr baseColWidth="10" defaultColWidth="11.5546875" defaultRowHeight="13.2" x14ac:dyDescent="0.25"/>
  <cols>
    <col min="1" max="1" width="11.5546875" style="14"/>
    <col min="2" max="2" width="61.109375" style="14" customWidth="1"/>
    <col min="3" max="4" width="11.5546875" style="14"/>
    <col min="5" max="5" width="14.33203125" style="14" customWidth="1"/>
    <col min="6" max="6" width="11.5546875" style="14"/>
    <col min="7" max="7" width="12.44140625" style="14" customWidth="1"/>
    <col min="8" max="11" width="11.5546875" style="14"/>
    <col min="12" max="12" width="11.5546875" style="126"/>
    <col min="13" max="13" width="11.5546875" style="14"/>
    <col min="14" max="14" width="12.88671875" style="14" customWidth="1"/>
    <col min="15" max="15" width="11.5546875" style="126"/>
    <col min="16" max="16" width="11.5546875" style="14"/>
    <col min="17" max="18" width="11.5546875" style="15"/>
    <col min="19" max="19" width="11.5546875" style="14"/>
    <col min="20" max="20" width="21.6640625" style="14" customWidth="1"/>
    <col min="21" max="23" width="11.5546875" style="14"/>
    <col min="24" max="24" width="60.109375" style="14" customWidth="1"/>
    <col min="25" max="16384" width="11.5546875" style="14"/>
  </cols>
  <sheetData>
    <row r="1" spans="1:24" ht="79.2" x14ac:dyDescent="0.25">
      <c r="A1" s="131" t="s">
        <v>102</v>
      </c>
      <c r="B1" s="132" t="s">
        <v>11</v>
      </c>
      <c r="C1" s="132" t="s">
        <v>12</v>
      </c>
      <c r="D1" s="133" t="s">
        <v>13</v>
      </c>
      <c r="E1" s="132" t="s">
        <v>14</v>
      </c>
      <c r="F1" s="132" t="s">
        <v>116</v>
      </c>
      <c r="G1" s="132" t="s">
        <v>3</v>
      </c>
      <c r="H1" s="132" t="s">
        <v>117</v>
      </c>
      <c r="I1" s="132" t="s">
        <v>118</v>
      </c>
      <c r="J1" s="134" t="s">
        <v>106</v>
      </c>
      <c r="K1" s="135" t="s">
        <v>107</v>
      </c>
      <c r="L1" s="136" t="s">
        <v>108</v>
      </c>
      <c r="M1" s="137" t="s">
        <v>113</v>
      </c>
      <c r="N1" s="132" t="s">
        <v>114</v>
      </c>
      <c r="O1" s="136" t="s">
        <v>115</v>
      </c>
      <c r="P1" s="137" t="s">
        <v>119</v>
      </c>
      <c r="Q1" s="138" t="s">
        <v>2</v>
      </c>
      <c r="R1" s="138" t="s">
        <v>1</v>
      </c>
      <c r="S1" s="132" t="s">
        <v>17</v>
      </c>
      <c r="T1" s="132" t="s">
        <v>18</v>
      </c>
      <c r="U1" s="132" t="s">
        <v>19</v>
      </c>
      <c r="V1" s="135" t="s">
        <v>120</v>
      </c>
      <c r="W1" s="139" t="s">
        <v>121</v>
      </c>
      <c r="X1" s="140" t="s">
        <v>21</v>
      </c>
    </row>
    <row r="2" spans="1:24" ht="39.6" x14ac:dyDescent="0.25">
      <c r="A2" s="141" t="s">
        <v>643</v>
      </c>
      <c r="B2" s="142" t="s">
        <v>644</v>
      </c>
      <c r="C2" s="143" t="s">
        <v>37</v>
      </c>
      <c r="D2" s="143" t="s">
        <v>23</v>
      </c>
      <c r="E2" s="143" t="s">
        <v>60</v>
      </c>
      <c r="F2" s="144" t="s">
        <v>123</v>
      </c>
      <c r="G2" s="145">
        <v>45901</v>
      </c>
      <c r="H2" s="145">
        <v>45950</v>
      </c>
      <c r="I2" s="145" t="s">
        <v>645</v>
      </c>
      <c r="J2" s="13">
        <v>3000</v>
      </c>
      <c r="K2" s="146">
        <v>300</v>
      </c>
      <c r="L2" s="64">
        <v>3300</v>
      </c>
      <c r="M2" s="13">
        <v>3000</v>
      </c>
      <c r="N2" s="13">
        <v>300</v>
      </c>
      <c r="O2" s="64">
        <v>3300</v>
      </c>
      <c r="P2" s="147" t="s">
        <v>333</v>
      </c>
      <c r="Q2" s="127">
        <v>0</v>
      </c>
      <c r="R2" s="128">
        <f>IF(Tabla113[[#This Row],[Total 
ADJUDICACIÓN]]=" "," ",(O2/(SUM($O$2:$O$25))))</f>
        <v>2.7233920062007509E-2</v>
      </c>
      <c r="S2" s="147">
        <v>1</v>
      </c>
      <c r="T2" s="148" t="s">
        <v>646</v>
      </c>
      <c r="U2" s="147" t="s">
        <v>647</v>
      </c>
      <c r="V2" s="149">
        <v>30</v>
      </c>
      <c r="W2" s="150">
        <v>49</v>
      </c>
      <c r="X2" s="151"/>
    </row>
    <row r="3" spans="1:24" ht="52.8" x14ac:dyDescent="0.25">
      <c r="A3" s="141" t="s">
        <v>648</v>
      </c>
      <c r="B3" s="142" t="s">
        <v>649</v>
      </c>
      <c r="C3" s="143" t="s">
        <v>37</v>
      </c>
      <c r="D3" s="143" t="s">
        <v>23</v>
      </c>
      <c r="E3" s="143" t="s">
        <v>95</v>
      </c>
      <c r="F3" s="144" t="s">
        <v>123</v>
      </c>
      <c r="G3" s="145">
        <v>45918</v>
      </c>
      <c r="H3" s="145">
        <v>45947</v>
      </c>
      <c r="I3" s="145" t="s">
        <v>650</v>
      </c>
      <c r="J3" s="13">
        <v>7500</v>
      </c>
      <c r="K3" s="146">
        <v>1575</v>
      </c>
      <c r="L3" s="64">
        <v>9075</v>
      </c>
      <c r="M3" s="13">
        <v>7300</v>
      </c>
      <c r="N3" s="13">
        <v>1533</v>
      </c>
      <c r="O3" s="64">
        <v>8833</v>
      </c>
      <c r="P3" s="147" t="s">
        <v>100</v>
      </c>
      <c r="Q3" s="127">
        <v>2.6666666666666616E-2</v>
      </c>
      <c r="R3" s="128">
        <f>IF(Tabla113[[#This Row],[Total 
ADJUDICACIÓN]]=" "," ",(O3/(SUM($O$2:$O$25))))</f>
        <v>7.2896126032640104E-2</v>
      </c>
      <c r="S3" s="147">
        <v>3</v>
      </c>
      <c r="T3" s="148" t="s">
        <v>651</v>
      </c>
      <c r="U3" s="147" t="s">
        <v>453</v>
      </c>
      <c r="V3" s="149">
        <v>1</v>
      </c>
      <c r="W3" s="150">
        <v>29</v>
      </c>
      <c r="X3" s="151"/>
    </row>
    <row r="4" spans="1:24" x14ac:dyDescent="0.25">
      <c r="A4" s="141" t="s">
        <v>652</v>
      </c>
      <c r="B4" s="142" t="s">
        <v>653</v>
      </c>
      <c r="C4" s="143" t="s">
        <v>36</v>
      </c>
      <c r="D4" s="143" t="s">
        <v>23</v>
      </c>
      <c r="E4" s="143" t="s">
        <v>654</v>
      </c>
      <c r="F4" s="144" t="s">
        <v>123</v>
      </c>
      <c r="G4" s="145">
        <v>45916</v>
      </c>
      <c r="H4" s="145">
        <v>45923</v>
      </c>
      <c r="I4" s="145" t="s">
        <v>655</v>
      </c>
      <c r="J4" s="13">
        <v>223</v>
      </c>
      <c r="K4" s="146">
        <v>0</v>
      </c>
      <c r="L4" s="64">
        <v>223</v>
      </c>
      <c r="M4" s="13">
        <v>223</v>
      </c>
      <c r="N4" s="13">
        <v>0</v>
      </c>
      <c r="O4" s="64">
        <v>223</v>
      </c>
      <c r="P4" s="147" t="s">
        <v>99</v>
      </c>
      <c r="Q4" s="127">
        <v>0</v>
      </c>
      <c r="R4" s="128">
        <f>IF(Tabla113[[#This Row],[Total 
ADJUDICACIÓN]]=" "," ",(O4/(SUM($O$2:$O$25))))</f>
        <v>1.8403527799477801E-3</v>
      </c>
      <c r="S4" s="147">
        <v>1</v>
      </c>
      <c r="T4" s="148" t="s">
        <v>656</v>
      </c>
      <c r="U4" s="147" t="s">
        <v>657</v>
      </c>
      <c r="V4" s="149">
        <v>365</v>
      </c>
      <c r="W4" s="150">
        <v>7</v>
      </c>
      <c r="X4" s="151"/>
    </row>
    <row r="5" spans="1:24" x14ac:dyDescent="0.25">
      <c r="A5" s="141" t="s">
        <v>658</v>
      </c>
      <c r="B5" s="142" t="s">
        <v>659</v>
      </c>
      <c r="C5" s="143" t="s">
        <v>37</v>
      </c>
      <c r="D5" s="143" t="s">
        <v>23</v>
      </c>
      <c r="E5" s="143" t="s">
        <v>654</v>
      </c>
      <c r="F5" s="144" t="s">
        <v>123</v>
      </c>
      <c r="G5" s="145">
        <v>45930</v>
      </c>
      <c r="H5" s="145">
        <v>45959</v>
      </c>
      <c r="I5" s="145" t="s">
        <v>660</v>
      </c>
      <c r="J5" s="13">
        <v>495</v>
      </c>
      <c r="K5" s="13">
        <v>103.95</v>
      </c>
      <c r="L5" s="64">
        <v>598.95000000000005</v>
      </c>
      <c r="M5" s="13">
        <v>495</v>
      </c>
      <c r="N5" s="13">
        <v>103.95</v>
      </c>
      <c r="O5" s="64">
        <v>598.95000000000005</v>
      </c>
      <c r="P5" s="147" t="s">
        <v>100</v>
      </c>
      <c r="Q5" s="127">
        <v>0</v>
      </c>
      <c r="R5" s="128">
        <f>IF(Tabla113[[#This Row],[Total 
ADJUDICACIÓN]]=" "," ",(O5/(SUM($O$2:$O$25))))</f>
        <v>4.9429564912543637E-3</v>
      </c>
      <c r="S5" s="147">
        <v>1</v>
      </c>
      <c r="T5" s="148" t="s">
        <v>661</v>
      </c>
      <c r="U5" s="147" t="s">
        <v>662</v>
      </c>
      <c r="V5" s="149">
        <v>365</v>
      </c>
      <c r="W5" s="150">
        <v>29</v>
      </c>
      <c r="X5" s="151"/>
    </row>
    <row r="6" spans="1:24" x14ac:dyDescent="0.25">
      <c r="A6" s="141" t="s">
        <v>663</v>
      </c>
      <c r="B6" s="142" t="s">
        <v>664</v>
      </c>
      <c r="C6" s="143" t="s">
        <v>37</v>
      </c>
      <c r="D6" s="143" t="s">
        <v>23</v>
      </c>
      <c r="E6" s="143" t="s">
        <v>51</v>
      </c>
      <c r="F6" s="144" t="s">
        <v>123</v>
      </c>
      <c r="G6" s="145">
        <v>45919</v>
      </c>
      <c r="H6" s="145">
        <v>45946</v>
      </c>
      <c r="I6" s="145" t="s">
        <v>665</v>
      </c>
      <c r="J6" s="13">
        <v>950</v>
      </c>
      <c r="K6" s="146">
        <v>199.5</v>
      </c>
      <c r="L6" s="64">
        <v>1149.5</v>
      </c>
      <c r="M6" s="13">
        <v>526</v>
      </c>
      <c r="N6" s="13">
        <v>110.46</v>
      </c>
      <c r="O6" s="64">
        <v>636.46</v>
      </c>
      <c r="P6" s="147" t="s">
        <v>100</v>
      </c>
      <c r="Q6" s="127">
        <v>0.44631578947368422</v>
      </c>
      <c r="R6" s="128">
        <f>IF(Tabla113[[#This Row],[Total 
ADJUDICACIÓN]]=" "," ",(O6/(SUM($O$2:$O$25))))</f>
        <v>5.2525153826258487E-3</v>
      </c>
      <c r="S6" s="147">
        <v>4</v>
      </c>
      <c r="T6" s="148" t="s">
        <v>666</v>
      </c>
      <c r="U6" s="147" t="s">
        <v>667</v>
      </c>
      <c r="V6" s="149">
        <v>30</v>
      </c>
      <c r="W6" s="150">
        <v>27</v>
      </c>
      <c r="X6" s="151"/>
    </row>
    <row r="7" spans="1:24" x14ac:dyDescent="0.25">
      <c r="A7" s="152" t="s">
        <v>668</v>
      </c>
      <c r="B7" s="153" t="s">
        <v>669</v>
      </c>
      <c r="C7" s="143" t="s">
        <v>37</v>
      </c>
      <c r="D7" s="143" t="s">
        <v>23</v>
      </c>
      <c r="E7" s="143" t="s">
        <v>670</v>
      </c>
      <c r="F7" s="143" t="s">
        <v>671</v>
      </c>
      <c r="G7" s="154">
        <v>45936</v>
      </c>
      <c r="H7" s="154">
        <v>45965</v>
      </c>
      <c r="I7" s="143" t="s">
        <v>672</v>
      </c>
      <c r="J7" s="13">
        <v>4338.84</v>
      </c>
      <c r="K7" s="13">
        <v>911.16</v>
      </c>
      <c r="L7" s="65">
        <v>5250</v>
      </c>
      <c r="M7" s="13">
        <v>3980</v>
      </c>
      <c r="N7" s="13">
        <v>835.8</v>
      </c>
      <c r="O7" s="64">
        <v>4815.8</v>
      </c>
      <c r="P7" s="143" t="s">
        <v>333</v>
      </c>
      <c r="Q7" s="128">
        <v>8.2704761904761837E-2</v>
      </c>
      <c r="R7" s="128">
        <f>IF(Tabla113[[#This Row],[Total 
ADJUDICACIÓN]]=" "," ",(O7/(SUM($O$2:$O$25))))</f>
        <v>3.9743367343822958E-2</v>
      </c>
      <c r="S7" s="143">
        <v>2</v>
      </c>
      <c r="T7" s="143" t="s">
        <v>673</v>
      </c>
      <c r="U7" s="155" t="s">
        <v>674</v>
      </c>
      <c r="V7" s="156">
        <v>90</v>
      </c>
      <c r="W7" s="143">
        <v>29</v>
      </c>
      <c r="X7" s="157"/>
    </row>
    <row r="8" spans="1:24" ht="26.4" x14ac:dyDescent="0.25">
      <c r="A8" s="158" t="s">
        <v>675</v>
      </c>
      <c r="B8" s="153" t="s">
        <v>676</v>
      </c>
      <c r="C8" s="143" t="s">
        <v>36</v>
      </c>
      <c r="D8" s="143" t="s">
        <v>23</v>
      </c>
      <c r="E8" s="143" t="s">
        <v>654</v>
      </c>
      <c r="F8" s="144" t="s">
        <v>123</v>
      </c>
      <c r="G8" s="154">
        <v>45930</v>
      </c>
      <c r="H8" s="159">
        <v>45964</v>
      </c>
      <c r="I8" s="154" t="s">
        <v>677</v>
      </c>
      <c r="J8" s="13">
        <v>1230</v>
      </c>
      <c r="K8" s="146">
        <v>0</v>
      </c>
      <c r="L8" s="65">
        <v>1230</v>
      </c>
      <c r="M8" s="13">
        <v>1230</v>
      </c>
      <c r="N8" s="13">
        <v>0</v>
      </c>
      <c r="O8" s="64">
        <v>1230</v>
      </c>
      <c r="P8" s="143" t="s">
        <v>99</v>
      </c>
      <c r="Q8" s="127">
        <v>0</v>
      </c>
      <c r="R8" s="128">
        <f>IF(Tabla113[[#This Row],[Total 
ADJUDICACIÓN]]=" "," ",(O8/(SUM($O$2:$O$25))))</f>
        <v>1.0150824750384617E-2</v>
      </c>
      <c r="S8" s="143">
        <v>1</v>
      </c>
      <c r="T8" s="160" t="s">
        <v>678</v>
      </c>
      <c r="U8" s="147" t="s">
        <v>679</v>
      </c>
      <c r="V8" s="149">
        <v>365</v>
      </c>
      <c r="W8" s="143">
        <v>34</v>
      </c>
      <c r="X8" s="161"/>
    </row>
    <row r="9" spans="1:24" x14ac:dyDescent="0.25">
      <c r="A9" s="158" t="s">
        <v>680</v>
      </c>
      <c r="B9" s="162" t="s">
        <v>681</v>
      </c>
      <c r="C9" s="143" t="s">
        <v>37</v>
      </c>
      <c r="D9" s="143" t="s">
        <v>23</v>
      </c>
      <c r="E9" s="143" t="s">
        <v>49</v>
      </c>
      <c r="F9" s="144" t="s">
        <v>123</v>
      </c>
      <c r="G9" s="154">
        <v>45933</v>
      </c>
      <c r="H9" s="159">
        <v>45959</v>
      </c>
      <c r="I9" s="154" t="s">
        <v>682</v>
      </c>
      <c r="J9" s="13">
        <v>3000</v>
      </c>
      <c r="K9" s="146">
        <v>630</v>
      </c>
      <c r="L9" s="65">
        <v>3630</v>
      </c>
      <c r="M9" s="13">
        <v>2994.75</v>
      </c>
      <c r="N9" s="13">
        <v>628.9</v>
      </c>
      <c r="O9" s="64">
        <v>3623.65</v>
      </c>
      <c r="P9" s="143" t="s">
        <v>100</v>
      </c>
      <c r="Q9" s="127">
        <v>1.749311294765854E-3</v>
      </c>
      <c r="R9" s="128">
        <f>IF(Tabla113[[#This Row],[Total 
ADJUDICACIÓN]]=" "," ",(O9/(SUM($O$2:$O$25))))</f>
        <v>2.990490740384652E-2</v>
      </c>
      <c r="S9" s="143">
        <v>4</v>
      </c>
      <c r="T9" s="160" t="s">
        <v>683</v>
      </c>
      <c r="U9" s="163" t="s">
        <v>684</v>
      </c>
      <c r="V9" s="149">
        <v>30</v>
      </c>
      <c r="W9" s="143">
        <v>26</v>
      </c>
      <c r="X9" s="161"/>
    </row>
    <row r="10" spans="1:24" ht="26.4" x14ac:dyDescent="0.25">
      <c r="A10" s="158" t="s">
        <v>685</v>
      </c>
      <c r="B10" s="162" t="s">
        <v>686</v>
      </c>
      <c r="C10" s="143" t="s">
        <v>36</v>
      </c>
      <c r="D10" s="143" t="s">
        <v>23</v>
      </c>
      <c r="E10" s="143" t="s">
        <v>687</v>
      </c>
      <c r="F10" s="144" t="s">
        <v>671</v>
      </c>
      <c r="G10" s="154">
        <v>45937</v>
      </c>
      <c r="H10" s="159">
        <v>45945</v>
      </c>
      <c r="I10" s="154" t="s">
        <v>688</v>
      </c>
      <c r="J10" s="13">
        <v>10200</v>
      </c>
      <c r="K10" s="146">
        <v>2142</v>
      </c>
      <c r="L10" s="65">
        <v>12342</v>
      </c>
      <c r="M10" s="13">
        <v>10200</v>
      </c>
      <c r="N10" s="13">
        <v>2142</v>
      </c>
      <c r="O10" s="64">
        <v>12342</v>
      </c>
      <c r="P10" s="143" t="s">
        <v>335</v>
      </c>
      <c r="Q10" s="127">
        <v>0</v>
      </c>
      <c r="R10" s="128">
        <f>IF(Tabla113[[#This Row],[Total 
ADJUDICACIÓN]]=" "," ",(O10/(SUM($O$2:$O$25))))</f>
        <v>0.10185486103190809</v>
      </c>
      <c r="S10" s="143">
        <v>1</v>
      </c>
      <c r="T10" s="160" t="s">
        <v>689</v>
      </c>
      <c r="U10" s="147" t="s">
        <v>690</v>
      </c>
      <c r="V10" s="149">
        <v>365</v>
      </c>
      <c r="W10" s="143">
        <v>8</v>
      </c>
      <c r="X10" s="161"/>
    </row>
    <row r="11" spans="1:24" ht="26.4" x14ac:dyDescent="0.25">
      <c r="A11" s="158" t="s">
        <v>691</v>
      </c>
      <c r="B11" s="162" t="s">
        <v>692</v>
      </c>
      <c r="C11" s="143" t="s">
        <v>9</v>
      </c>
      <c r="D11" s="143" t="s">
        <v>23</v>
      </c>
      <c r="E11" s="143" t="s">
        <v>24</v>
      </c>
      <c r="F11" s="144" t="s">
        <v>123</v>
      </c>
      <c r="G11" s="154">
        <v>45933</v>
      </c>
      <c r="H11" s="159">
        <v>45947</v>
      </c>
      <c r="I11" s="154" t="s">
        <v>693</v>
      </c>
      <c r="J11" s="13">
        <v>3000</v>
      </c>
      <c r="K11" s="146">
        <v>630</v>
      </c>
      <c r="L11" s="65">
        <v>3630</v>
      </c>
      <c r="M11" s="13">
        <v>2900</v>
      </c>
      <c r="N11" s="13">
        <v>609</v>
      </c>
      <c r="O11" s="64">
        <v>3509</v>
      </c>
      <c r="P11" s="143" t="s">
        <v>100</v>
      </c>
      <c r="Q11" s="127">
        <v>3.3333333333333326E-2</v>
      </c>
      <c r="R11" s="128">
        <f>IF(Tabla113[[#This Row],[Total 
ADJUDICACIÓN]]=" "," ",(O11/(SUM($O$2:$O$25))))</f>
        <v>2.8958734999267984E-2</v>
      </c>
      <c r="S11" s="143">
        <v>3</v>
      </c>
      <c r="T11" s="160" t="s">
        <v>694</v>
      </c>
      <c r="U11" s="147" t="s">
        <v>695</v>
      </c>
      <c r="V11" s="149">
        <v>31</v>
      </c>
      <c r="W11" s="143">
        <v>14</v>
      </c>
      <c r="X11" s="161"/>
    </row>
    <row r="12" spans="1:24" x14ac:dyDescent="0.25">
      <c r="A12" s="141" t="s">
        <v>696</v>
      </c>
      <c r="B12" s="142" t="s">
        <v>697</v>
      </c>
      <c r="C12" s="144" t="s">
        <v>37</v>
      </c>
      <c r="D12" s="144" t="s">
        <v>23</v>
      </c>
      <c r="E12" s="144" t="s">
        <v>88</v>
      </c>
      <c r="F12" s="144" t="s">
        <v>671</v>
      </c>
      <c r="G12" s="145">
        <v>45937</v>
      </c>
      <c r="H12" s="145">
        <v>45961</v>
      </c>
      <c r="I12" s="145" t="s">
        <v>698</v>
      </c>
      <c r="J12" s="13">
        <v>10360</v>
      </c>
      <c r="K12" s="164">
        <v>2175.6</v>
      </c>
      <c r="L12" s="64">
        <v>12535.6</v>
      </c>
      <c r="M12" s="13">
        <v>7980</v>
      </c>
      <c r="N12" s="13">
        <v>1675.8</v>
      </c>
      <c r="O12" s="64">
        <v>9655.7999999999993</v>
      </c>
      <c r="P12" s="147" t="s">
        <v>333</v>
      </c>
      <c r="Q12" s="128">
        <v>0.22972972972972983</v>
      </c>
      <c r="R12" s="128">
        <f>IF(Tabla113[[#This Row],[Total 
ADJUDICACIÓN]]=" "," ",(O12/(SUM($O$2:$O$25))))</f>
        <v>7.9686450101433964E-2</v>
      </c>
      <c r="S12" s="147">
        <v>3</v>
      </c>
      <c r="T12" s="148" t="s">
        <v>699</v>
      </c>
      <c r="U12" s="155" t="s">
        <v>700</v>
      </c>
      <c r="V12" s="156">
        <v>1</v>
      </c>
      <c r="W12" s="147">
        <v>24</v>
      </c>
      <c r="X12" s="151"/>
    </row>
    <row r="13" spans="1:24" ht="26.4" x14ac:dyDescent="0.25">
      <c r="A13" s="141" t="s">
        <v>701</v>
      </c>
      <c r="B13" s="162" t="s">
        <v>702</v>
      </c>
      <c r="C13" s="143" t="s">
        <v>9</v>
      </c>
      <c r="D13" s="143" t="s">
        <v>23</v>
      </c>
      <c r="E13" s="143" t="s">
        <v>57</v>
      </c>
      <c r="F13" s="144" t="s">
        <v>123</v>
      </c>
      <c r="G13" s="145">
        <v>45950</v>
      </c>
      <c r="H13" s="145">
        <v>45959</v>
      </c>
      <c r="I13" s="145" t="s">
        <v>703</v>
      </c>
      <c r="J13" s="13">
        <v>1700</v>
      </c>
      <c r="K13" s="146">
        <v>357</v>
      </c>
      <c r="L13" s="64">
        <v>2057</v>
      </c>
      <c r="M13" s="13">
        <v>1575</v>
      </c>
      <c r="N13" s="13">
        <v>330.75</v>
      </c>
      <c r="O13" s="64">
        <v>1905.75</v>
      </c>
      <c r="P13" s="147" t="s">
        <v>100</v>
      </c>
      <c r="Q13" s="127">
        <v>7.3529411764705843E-2</v>
      </c>
      <c r="R13" s="128">
        <f>IF(Tabla113[[#This Row],[Total 
ADJUDICACIÓN]]=" "," ",(O13/(SUM($O$2:$O$25))))</f>
        <v>1.5727588835809336E-2</v>
      </c>
      <c r="S13" s="147">
        <v>3</v>
      </c>
      <c r="T13" s="148" t="s">
        <v>704</v>
      </c>
      <c r="U13" s="147" t="s">
        <v>705</v>
      </c>
      <c r="V13" s="149">
        <v>2</v>
      </c>
      <c r="W13" s="150">
        <v>9</v>
      </c>
      <c r="X13" s="151"/>
    </row>
    <row r="14" spans="1:24" x14ac:dyDescent="0.25">
      <c r="A14" s="141" t="s">
        <v>706</v>
      </c>
      <c r="B14" s="142" t="s">
        <v>707</v>
      </c>
      <c r="C14" s="144" t="s">
        <v>37</v>
      </c>
      <c r="D14" s="144" t="s">
        <v>23</v>
      </c>
      <c r="E14" s="144" t="s">
        <v>24</v>
      </c>
      <c r="F14" s="144" t="s">
        <v>671</v>
      </c>
      <c r="G14" s="145">
        <v>45946</v>
      </c>
      <c r="H14" s="145">
        <v>45961</v>
      </c>
      <c r="I14" s="145" t="s">
        <v>708</v>
      </c>
      <c r="J14" s="13">
        <v>14900</v>
      </c>
      <c r="K14" s="164">
        <v>3129</v>
      </c>
      <c r="L14" s="64">
        <v>18029</v>
      </c>
      <c r="M14" s="13">
        <v>14900</v>
      </c>
      <c r="N14" s="13">
        <v>3129</v>
      </c>
      <c r="O14" s="64">
        <v>18029</v>
      </c>
      <c r="P14" s="147" t="s">
        <v>333</v>
      </c>
      <c r="Q14" s="128">
        <v>0</v>
      </c>
      <c r="R14" s="128">
        <f>IF(Tabla113[[#This Row],[Total 
ADJUDICACIÓN]]=" "," ",(O14/(SUM($O$2:$O$25))))</f>
        <v>0.14878798327210102</v>
      </c>
      <c r="S14" s="147">
        <v>2</v>
      </c>
      <c r="T14" s="165" t="s">
        <v>709</v>
      </c>
      <c r="U14" s="155" t="s">
        <v>710</v>
      </c>
      <c r="V14" s="156">
        <v>1</v>
      </c>
      <c r="W14" s="147">
        <v>15</v>
      </c>
      <c r="X14" s="151" t="s">
        <v>124</v>
      </c>
    </row>
    <row r="15" spans="1:24" ht="26.4" x14ac:dyDescent="0.25">
      <c r="A15" s="141" t="s">
        <v>711</v>
      </c>
      <c r="B15" s="142" t="s">
        <v>712</v>
      </c>
      <c r="C15" s="143" t="s">
        <v>36</v>
      </c>
      <c r="D15" s="143" t="s">
        <v>23</v>
      </c>
      <c r="E15" s="143" t="s">
        <v>52</v>
      </c>
      <c r="F15" s="144" t="s">
        <v>123</v>
      </c>
      <c r="G15" s="145">
        <v>45950</v>
      </c>
      <c r="H15" s="145">
        <v>45968</v>
      </c>
      <c r="I15" s="145" t="s">
        <v>713</v>
      </c>
      <c r="J15" s="13">
        <v>7263.1</v>
      </c>
      <c r="K15" s="146">
        <v>1331.8</v>
      </c>
      <c r="L15" s="64">
        <v>8594.9</v>
      </c>
      <c r="M15" s="13">
        <v>7263.1</v>
      </c>
      <c r="N15" s="146">
        <v>1331.8</v>
      </c>
      <c r="O15" s="64">
        <v>8594.9</v>
      </c>
      <c r="P15" s="147" t="s">
        <v>99</v>
      </c>
      <c r="Q15" s="127">
        <v>0</v>
      </c>
      <c r="R15" s="128">
        <f>IF(Tabla113[[#This Row],[Total 
ADJUDICACIÓN]]=" "," ",(O15/(SUM($O$2:$O$25))))</f>
        <v>7.0931157436651016E-2</v>
      </c>
      <c r="S15" s="147">
        <v>1</v>
      </c>
      <c r="T15" s="148" t="s">
        <v>714</v>
      </c>
      <c r="U15" s="147" t="s">
        <v>715</v>
      </c>
      <c r="V15" s="149">
        <v>12</v>
      </c>
      <c r="W15" s="150">
        <v>18</v>
      </c>
      <c r="X15" s="151"/>
    </row>
    <row r="16" spans="1:24" x14ac:dyDescent="0.25">
      <c r="A16" s="141" t="s">
        <v>716</v>
      </c>
      <c r="B16" s="142" t="s">
        <v>717</v>
      </c>
      <c r="C16" s="143" t="s">
        <v>9</v>
      </c>
      <c r="D16" s="143" t="s">
        <v>23</v>
      </c>
      <c r="E16" s="143" t="s">
        <v>24</v>
      </c>
      <c r="F16" s="144" t="s">
        <v>123</v>
      </c>
      <c r="G16" s="145">
        <v>45957</v>
      </c>
      <c r="H16" s="145">
        <v>45975</v>
      </c>
      <c r="I16" s="145" t="s">
        <v>718</v>
      </c>
      <c r="J16" s="13">
        <v>11000</v>
      </c>
      <c r="K16" s="146">
        <v>2310</v>
      </c>
      <c r="L16" s="64">
        <v>13310</v>
      </c>
      <c r="M16" s="13">
        <v>10955</v>
      </c>
      <c r="N16" s="146">
        <v>2300.5500000000002</v>
      </c>
      <c r="O16" s="64">
        <v>13255.55</v>
      </c>
      <c r="P16" s="147" t="s">
        <v>100</v>
      </c>
      <c r="Q16" s="127">
        <v>4.090909090909145E-3</v>
      </c>
      <c r="R16" s="128">
        <f>IF(Tabla113[[#This Row],[Total 
ADJUDICACIÓN]]=" "," ",(O16/(SUM($O$2:$O$25))))</f>
        <v>0.10939411790240716</v>
      </c>
      <c r="S16" s="147">
        <v>4</v>
      </c>
      <c r="T16" s="148" t="s">
        <v>719</v>
      </c>
      <c r="U16" s="147" t="s">
        <v>720</v>
      </c>
      <c r="V16" s="149">
        <v>45</v>
      </c>
      <c r="W16" s="150">
        <v>18</v>
      </c>
      <c r="X16" s="151"/>
    </row>
    <row r="17" spans="1:24" ht="26.4" x14ac:dyDescent="0.25">
      <c r="A17" s="141" t="s">
        <v>721</v>
      </c>
      <c r="B17" s="142" t="s">
        <v>722</v>
      </c>
      <c r="C17" s="143" t="s">
        <v>37</v>
      </c>
      <c r="D17" s="143" t="s">
        <v>23</v>
      </c>
      <c r="E17" s="143" t="s">
        <v>8</v>
      </c>
      <c r="F17" s="144" t="s">
        <v>123</v>
      </c>
      <c r="G17" s="145">
        <v>45958</v>
      </c>
      <c r="H17" s="145">
        <v>45992</v>
      </c>
      <c r="I17" s="145" t="s">
        <v>723</v>
      </c>
      <c r="J17" s="13">
        <v>3576</v>
      </c>
      <c r="K17" s="146">
        <v>750.96</v>
      </c>
      <c r="L17" s="64">
        <v>4326.96</v>
      </c>
      <c r="M17" s="13">
        <v>3290.52</v>
      </c>
      <c r="N17" s="146">
        <v>691.01</v>
      </c>
      <c r="O17" s="64">
        <v>3981.5299999999997</v>
      </c>
      <c r="P17" s="147" t="s">
        <v>100</v>
      </c>
      <c r="Q17" s="127">
        <v>7.983202987778959E-2</v>
      </c>
      <c r="R17" s="128">
        <f>IF(Tabla113[[#This Row],[Total 
ADJUDICACIÓN]]=" "," ",(O17/(SUM($O$2:$O$25))))</f>
        <v>3.2858384771055987E-2</v>
      </c>
      <c r="S17" s="147">
        <v>3</v>
      </c>
      <c r="T17" s="148" t="s">
        <v>724</v>
      </c>
      <c r="U17" s="147" t="s">
        <v>490</v>
      </c>
      <c r="V17" s="149">
        <v>90</v>
      </c>
      <c r="W17" s="150">
        <v>34</v>
      </c>
      <c r="X17" s="151"/>
    </row>
    <row r="18" spans="1:24" ht="26.4" x14ac:dyDescent="0.25">
      <c r="A18" s="141" t="s">
        <v>725</v>
      </c>
      <c r="B18" s="142" t="s">
        <v>726</v>
      </c>
      <c r="C18" s="143" t="s">
        <v>36</v>
      </c>
      <c r="D18" s="143" t="s">
        <v>23</v>
      </c>
      <c r="E18" s="143" t="s">
        <v>72</v>
      </c>
      <c r="F18" s="144" t="s">
        <v>123</v>
      </c>
      <c r="G18" s="145">
        <v>45961</v>
      </c>
      <c r="H18" s="145">
        <v>45992</v>
      </c>
      <c r="I18" s="145" t="s">
        <v>727</v>
      </c>
      <c r="J18" s="13">
        <v>3250</v>
      </c>
      <c r="K18" s="146">
        <v>682.5</v>
      </c>
      <c r="L18" s="64">
        <v>3932.5</v>
      </c>
      <c r="M18" s="13">
        <v>3150</v>
      </c>
      <c r="N18" s="146">
        <v>661.5</v>
      </c>
      <c r="O18" s="64">
        <v>3811.5</v>
      </c>
      <c r="P18" s="147" t="s">
        <v>333</v>
      </c>
      <c r="Q18" s="127">
        <v>3.0769230769230771E-2</v>
      </c>
      <c r="R18" s="128">
        <f>IF(Tabla113[[#This Row],[Total 
ADJUDICACIÓN]]=" "," ",(O18/(SUM($O$2:$O$25))))</f>
        <v>3.1455177671618671E-2</v>
      </c>
      <c r="S18" s="147">
        <v>3</v>
      </c>
      <c r="T18" s="148" t="s">
        <v>728</v>
      </c>
      <c r="U18" s="147" t="s">
        <v>729</v>
      </c>
      <c r="V18" s="149">
        <v>1</v>
      </c>
      <c r="W18" s="150">
        <v>31</v>
      </c>
      <c r="X18" s="151"/>
    </row>
    <row r="19" spans="1:24" ht="26.4" x14ac:dyDescent="0.25">
      <c r="A19" s="141" t="s">
        <v>730</v>
      </c>
      <c r="B19" s="142" t="s">
        <v>731</v>
      </c>
      <c r="C19" s="143" t="s">
        <v>37</v>
      </c>
      <c r="D19" s="143" t="s">
        <v>23</v>
      </c>
      <c r="E19" s="143" t="s">
        <v>60</v>
      </c>
      <c r="F19" s="144" t="s">
        <v>123</v>
      </c>
      <c r="G19" s="145">
        <v>45961</v>
      </c>
      <c r="H19" s="145">
        <v>45974</v>
      </c>
      <c r="I19" s="145" t="s">
        <v>732</v>
      </c>
      <c r="J19" s="13">
        <v>1600</v>
      </c>
      <c r="K19" s="146">
        <v>336</v>
      </c>
      <c r="L19" s="64">
        <v>1936</v>
      </c>
      <c r="M19" s="13">
        <v>1600</v>
      </c>
      <c r="N19" s="146">
        <v>336</v>
      </c>
      <c r="O19" s="64">
        <v>1936</v>
      </c>
      <c r="P19" s="147" t="s">
        <v>100</v>
      </c>
      <c r="Q19" s="127">
        <v>0</v>
      </c>
      <c r="R19" s="128">
        <f>IF(Tabla113[[#This Row],[Total 
ADJUDICACIÓN]]=" "," ",(O19/(SUM($O$2:$O$25))))</f>
        <v>1.5977233103044407E-2</v>
      </c>
      <c r="S19" s="147">
        <v>1</v>
      </c>
      <c r="T19" s="148" t="s">
        <v>733</v>
      </c>
      <c r="U19" s="147" t="s">
        <v>734</v>
      </c>
      <c r="V19" s="149">
        <v>30</v>
      </c>
      <c r="W19" s="150">
        <v>13</v>
      </c>
      <c r="X19" s="151"/>
    </row>
    <row r="20" spans="1:24" ht="26.4" x14ac:dyDescent="0.25">
      <c r="A20" s="141" t="s">
        <v>735</v>
      </c>
      <c r="B20" s="142" t="s">
        <v>736</v>
      </c>
      <c r="C20" s="143" t="s">
        <v>37</v>
      </c>
      <c r="D20" s="143" t="s">
        <v>23</v>
      </c>
      <c r="E20" s="143" t="s">
        <v>283</v>
      </c>
      <c r="F20" s="144" t="s">
        <v>123</v>
      </c>
      <c r="G20" s="145">
        <v>45971</v>
      </c>
      <c r="H20" s="145">
        <v>45987</v>
      </c>
      <c r="I20" s="145" t="s">
        <v>737</v>
      </c>
      <c r="J20" s="13">
        <v>5080</v>
      </c>
      <c r="K20" s="146">
        <v>1066.8</v>
      </c>
      <c r="L20" s="64">
        <v>6146.8</v>
      </c>
      <c r="M20" s="13">
        <v>5080</v>
      </c>
      <c r="N20" s="146">
        <v>1066.8</v>
      </c>
      <c r="O20" s="64">
        <v>6146.8</v>
      </c>
      <c r="P20" s="147"/>
      <c r="Q20" s="127">
        <v>0</v>
      </c>
      <c r="R20" s="128">
        <f>IF(Tabla113[[#This Row],[Total 
ADJUDICACIÓN]]=" "," ",(O20/(SUM($O$2:$O$25))))</f>
        <v>5.0727715102165991E-2</v>
      </c>
      <c r="S20" s="147">
        <v>1</v>
      </c>
      <c r="T20" s="148" t="s">
        <v>738</v>
      </c>
      <c r="U20" s="147" t="s">
        <v>739</v>
      </c>
      <c r="V20" s="149">
        <v>15</v>
      </c>
      <c r="W20" s="150">
        <v>16</v>
      </c>
      <c r="X20" s="151"/>
    </row>
    <row r="21" spans="1:24" ht="52.8" x14ac:dyDescent="0.25">
      <c r="A21" s="141" t="s">
        <v>740</v>
      </c>
      <c r="B21" s="142" t="s">
        <v>741</v>
      </c>
      <c r="C21" s="143" t="s">
        <v>36</v>
      </c>
      <c r="D21" s="143" t="s">
        <v>23</v>
      </c>
      <c r="E21" s="143" t="s">
        <v>95</v>
      </c>
      <c r="F21" s="144" t="s">
        <v>123</v>
      </c>
      <c r="G21" s="145">
        <v>45968</v>
      </c>
      <c r="H21" s="145">
        <v>45985</v>
      </c>
      <c r="I21" s="145" t="s">
        <v>742</v>
      </c>
      <c r="J21" s="13">
        <v>3200</v>
      </c>
      <c r="K21" s="146">
        <v>672</v>
      </c>
      <c r="L21" s="64">
        <v>3872</v>
      </c>
      <c r="M21" s="13">
        <v>2629.9</v>
      </c>
      <c r="N21" s="146">
        <v>552.28</v>
      </c>
      <c r="O21" s="64">
        <v>3182.1800000000003</v>
      </c>
      <c r="P21" s="147" t="s">
        <v>100</v>
      </c>
      <c r="Q21" s="127">
        <v>0.17815599173553709</v>
      </c>
      <c r="R21" s="128">
        <f>IF(Tabla113[[#This Row],[Total 
ADJUDICACIÓN]]=" "," ",(O21/(SUM($O$2:$O$25))))</f>
        <v>2.6261586588763354E-2</v>
      </c>
      <c r="S21" s="147">
        <v>3</v>
      </c>
      <c r="T21" s="148" t="s">
        <v>743</v>
      </c>
      <c r="U21" s="147" t="s">
        <v>744</v>
      </c>
      <c r="V21" s="149">
        <v>1</v>
      </c>
      <c r="W21" s="150">
        <v>17</v>
      </c>
      <c r="X21" s="151"/>
    </row>
    <row r="22" spans="1:24" x14ac:dyDescent="0.25">
      <c r="A22" s="141" t="s">
        <v>745</v>
      </c>
      <c r="B22" s="142" t="s">
        <v>746</v>
      </c>
      <c r="C22" s="144" t="s">
        <v>9</v>
      </c>
      <c r="D22" s="144" t="s">
        <v>23</v>
      </c>
      <c r="E22" s="144" t="s">
        <v>60</v>
      </c>
      <c r="F22" s="144" t="s">
        <v>123</v>
      </c>
      <c r="G22" s="145">
        <v>45968</v>
      </c>
      <c r="H22" s="145">
        <v>46010</v>
      </c>
      <c r="I22" s="145" t="s">
        <v>747</v>
      </c>
      <c r="J22" s="13">
        <v>2735</v>
      </c>
      <c r="K22" s="164">
        <v>574.35</v>
      </c>
      <c r="L22" s="64">
        <v>3309.35</v>
      </c>
      <c r="M22" s="13">
        <v>2735</v>
      </c>
      <c r="N22" s="13">
        <v>574.35</v>
      </c>
      <c r="O22" s="64">
        <v>3309.35</v>
      </c>
      <c r="P22" s="147" t="s">
        <v>100</v>
      </c>
      <c r="Q22" s="128">
        <v>0</v>
      </c>
      <c r="R22" s="128">
        <f>IF(Tabla113[[#This Row],[Total 
ADJUDICACIÓN]]=" "," ",(O22/(SUM($O$2:$O$25))))</f>
        <v>2.7311082835516531E-2</v>
      </c>
      <c r="S22" s="147">
        <v>2</v>
      </c>
      <c r="T22" s="148" t="s">
        <v>748</v>
      </c>
      <c r="U22" s="147" t="s">
        <v>749</v>
      </c>
      <c r="V22" s="156">
        <v>30</v>
      </c>
      <c r="W22" s="147">
        <v>42</v>
      </c>
      <c r="X22" s="151"/>
    </row>
    <row r="23" spans="1:24" ht="39.6" x14ac:dyDescent="0.25">
      <c r="A23" s="166" t="s">
        <v>750</v>
      </c>
      <c r="B23" s="167" t="s">
        <v>751</v>
      </c>
      <c r="C23" s="168" t="s">
        <v>9</v>
      </c>
      <c r="D23" s="168" t="s">
        <v>23</v>
      </c>
      <c r="E23" s="168" t="s">
        <v>24</v>
      </c>
      <c r="F23" s="168" t="s">
        <v>671</v>
      </c>
      <c r="G23" s="169">
        <v>46000</v>
      </c>
      <c r="H23" s="169">
        <v>46017</v>
      </c>
      <c r="I23" s="169" t="s">
        <v>752</v>
      </c>
      <c r="J23" s="170">
        <v>6820</v>
      </c>
      <c r="K23" s="171">
        <v>1432.2</v>
      </c>
      <c r="L23" s="129">
        <v>8252.2000000000007</v>
      </c>
      <c r="M23" s="170">
        <v>6820</v>
      </c>
      <c r="N23" s="170">
        <v>1432.2</v>
      </c>
      <c r="O23" s="129">
        <v>8252.2000000000007</v>
      </c>
      <c r="P23" s="172" t="s">
        <v>100</v>
      </c>
      <c r="Q23" s="130">
        <v>0</v>
      </c>
      <c r="R23" s="130">
        <f>IF(Tabla113[[#This Row],[Total 
ADJUDICACIÓN]]=" "," ",(O23/(SUM($O$2:$O$25))))</f>
        <v>6.8102956101726786E-2</v>
      </c>
      <c r="S23" s="172">
        <v>3</v>
      </c>
      <c r="T23" s="173" t="s">
        <v>753</v>
      </c>
      <c r="U23" s="163" t="s">
        <v>754</v>
      </c>
      <c r="V23" s="174">
        <v>14</v>
      </c>
      <c r="W23" s="172">
        <v>17</v>
      </c>
      <c r="X23" s="175"/>
    </row>
  </sheetData>
  <sheetProtection algorithmName="SHA-512" hashValue="Hq9PH1n8g1qa2O3voal2X2mFo+LOpEmBdcemJH2CsjwjDAN/5YxNZLfs2khavwiSkpBVvWY7gjRE0hqML4nOiA==" saltValue="YyluydZQ1uL60tW3luYEiw==" spinCount="100000" sheet="1" objects="1" scenarios="1"/>
  <dataValidations count="5">
    <dataValidation type="list" showInputMessage="1" showErrorMessage="1" sqref="C1 C7:C13" xr:uid="{00000000-0002-0000-0100-000002000000}">
      <formula1>Tipo2012</formula1>
    </dataValidation>
    <dataValidation allowBlank="1" showInputMessage="1" showErrorMessage="1" promptTitle="No rellenar" sqref="L14:L21" xr:uid="{00000000-0002-0000-0100-000003000000}"/>
    <dataValidation type="whole" operator="greaterThanOrEqual" allowBlank="1" showInputMessage="1" showErrorMessage="1" sqref="S2:S6 S14:S23" xr:uid="{00000000-0002-0000-0100-000005000000}">
      <formula1>1</formula1>
    </dataValidation>
    <dataValidation type="whole" allowBlank="1" showInputMessage="1" showErrorMessage="1" sqref="V2:V98" xr:uid="{00000000-0002-0000-0100-000001000000}">
      <formula1>0</formula1>
      <formula2>366</formula2>
    </dataValidation>
    <dataValidation allowBlank="1" showInputMessage="1" showErrorMessage="1" promptTitle="introducir el número de decreto " prompt="nnnn/aaaa" sqref="I1:I1048576" xr:uid="{00000000-0002-0000-0100-000000000000}"/>
  </dataValidations>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8000000}">
          <x14:formula1>
            <xm:f>'J:\CONT\1 Tramitación\Seguimiento y transparencia\relacion expedientes y adjudicatarios\[2024-2025 Relación expdtes.xlsx]datos'!#REF!</xm:f>
          </x14:formula1>
          <xm:sqref>C2:C6 C14:C23 D2:D23 F1:F1048576 P2:P1048576</xm:sqref>
        </x14:dataValidation>
        <x14:dataValidation type="date" allowBlank="1" showInputMessage="1" showErrorMessage="1" xr:uid="{F2F73ED1-47E3-4686-9D74-3316FFC3D838}">
          <x14:formula1>
            <xm:f>'J:\CONT\1 Tramitación\Seguimiento y transparencia\relacion expedientes y adjudicatarios\[2024-2025 Relación expdtes.xlsx]datos'!#REF!</xm:f>
          </x14:formula1>
          <x14:formula2>
            <xm:f>'J:\CONT\1 Tramitación\Seguimiento y transparencia\relacion expedientes y adjudicatarios\[2024-2025 Relación expdtes.xlsx]datos'!#REF!</xm:f>
          </x14:formula2>
          <xm:sqref>G14:H23 G2:H6</xm:sqref>
        </x14:dataValidation>
        <x14:dataValidation type="list" allowBlank="1" showInputMessage="1" showErrorMessage="1" xr:uid="{C7DE79DE-304F-47B4-AA70-43F92D23629B}">
          <x14:formula1>
            <xm:f>'J:\CONT\1 Tramitación\Seguimiento y transparencia\relacion expedientes y adjudicatarios\[2024-2025 Relación expdtes.xlsx]Lista desplegable 2012'!#REF!</xm:f>
          </x14:formula1>
          <xm:sqref>E2:E23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31397-C72A-4A0A-8289-A6A69830D666}">
  <dimension ref="A1:U13"/>
  <sheetViews>
    <sheetView topLeftCell="C1" workbookViewId="0">
      <selection activeCell="G9" sqref="G9"/>
    </sheetView>
  </sheetViews>
  <sheetFormatPr baseColWidth="10" defaultRowHeight="14.4" x14ac:dyDescent="0.3"/>
  <cols>
    <col min="2" max="2" width="29.88671875" customWidth="1"/>
    <col min="5" max="5" width="14.6640625" customWidth="1"/>
    <col min="8" max="8" width="14.77734375" customWidth="1"/>
    <col min="14" max="14" width="13.77734375" customWidth="1"/>
    <col min="15" max="15" width="20.6640625" customWidth="1"/>
    <col min="17" max="17" width="28.6640625" customWidth="1"/>
    <col min="21" max="21" width="24.109375" customWidth="1"/>
  </cols>
  <sheetData>
    <row r="1" spans="1:21" ht="66" x14ac:dyDescent="0.3">
      <c r="A1" s="92" t="s">
        <v>102</v>
      </c>
      <c r="B1" s="16" t="s">
        <v>11</v>
      </c>
      <c r="C1" s="16" t="s">
        <v>12</v>
      </c>
      <c r="D1" s="93" t="s">
        <v>13</v>
      </c>
      <c r="E1" s="16" t="s">
        <v>14</v>
      </c>
      <c r="F1" s="16" t="s">
        <v>116</v>
      </c>
      <c r="G1" s="16" t="s">
        <v>3</v>
      </c>
      <c r="H1" s="16" t="s">
        <v>117</v>
      </c>
      <c r="I1" s="16" t="s">
        <v>118</v>
      </c>
      <c r="J1" s="94" t="s">
        <v>106</v>
      </c>
      <c r="K1" s="95" t="s">
        <v>107</v>
      </c>
      <c r="L1" s="96" t="s">
        <v>108</v>
      </c>
      <c r="M1" s="97" t="s">
        <v>113</v>
      </c>
      <c r="N1" s="98" t="s">
        <v>114</v>
      </c>
      <c r="O1" s="96" t="s">
        <v>115</v>
      </c>
      <c r="P1" s="16" t="s">
        <v>17</v>
      </c>
      <c r="Q1" s="16" t="s">
        <v>18</v>
      </c>
      <c r="R1" s="16" t="s">
        <v>19</v>
      </c>
      <c r="S1" s="100" t="s">
        <v>120</v>
      </c>
      <c r="T1" s="99" t="s">
        <v>121</v>
      </c>
      <c r="U1" s="16" t="s">
        <v>21</v>
      </c>
    </row>
    <row r="2" spans="1:21" x14ac:dyDescent="0.3">
      <c r="A2" s="101" t="s">
        <v>607</v>
      </c>
      <c r="B2" s="102" t="s">
        <v>608</v>
      </c>
      <c r="C2" s="103" t="s">
        <v>36</v>
      </c>
      <c r="D2" s="103" t="s">
        <v>23</v>
      </c>
      <c r="E2" s="103" t="s">
        <v>283</v>
      </c>
      <c r="F2" s="104" t="s">
        <v>122</v>
      </c>
      <c r="G2" s="105">
        <v>45901</v>
      </c>
      <c r="H2" s="105">
        <v>45923</v>
      </c>
      <c r="I2" s="105" t="s">
        <v>609</v>
      </c>
      <c r="J2" s="106">
        <v>960</v>
      </c>
      <c r="K2" s="107">
        <v>96</v>
      </c>
      <c r="L2" s="108">
        <v>1056</v>
      </c>
      <c r="M2" s="106">
        <v>960</v>
      </c>
      <c r="N2" s="106">
        <v>96</v>
      </c>
      <c r="O2" s="108">
        <v>1056</v>
      </c>
      <c r="P2" s="109">
        <v>1</v>
      </c>
      <c r="Q2" s="110" t="s">
        <v>756</v>
      </c>
      <c r="R2" s="90" t="s">
        <v>757</v>
      </c>
      <c r="S2" s="111"/>
      <c r="T2" s="112">
        <v>22</v>
      </c>
      <c r="U2" s="113"/>
    </row>
    <row r="3" spans="1:21" x14ac:dyDescent="0.3">
      <c r="A3" s="114" t="s">
        <v>610</v>
      </c>
      <c r="B3" s="115" t="s">
        <v>611</v>
      </c>
      <c r="C3" s="48" t="s">
        <v>36</v>
      </c>
      <c r="D3" s="48" t="s">
        <v>23</v>
      </c>
      <c r="E3" s="48" t="s">
        <v>72</v>
      </c>
      <c r="F3" s="116" t="s">
        <v>122</v>
      </c>
      <c r="G3" s="39">
        <v>45937</v>
      </c>
      <c r="H3" s="39">
        <v>45952</v>
      </c>
      <c r="I3" s="39" t="s">
        <v>612</v>
      </c>
      <c r="J3" s="117">
        <v>2000</v>
      </c>
      <c r="K3" s="118">
        <v>420</v>
      </c>
      <c r="L3" s="108">
        <v>2420</v>
      </c>
      <c r="M3" s="117">
        <v>2000</v>
      </c>
      <c r="N3" s="117">
        <v>420</v>
      </c>
      <c r="O3" s="108">
        <v>2420</v>
      </c>
      <c r="P3" s="18">
        <v>1</v>
      </c>
      <c r="Q3" s="119" t="s">
        <v>758</v>
      </c>
      <c r="R3" s="38" t="s">
        <v>759</v>
      </c>
      <c r="S3" s="120"/>
      <c r="T3" s="121">
        <v>15</v>
      </c>
      <c r="U3" s="122"/>
    </row>
    <row r="4" spans="1:21" ht="26.4" x14ac:dyDescent="0.3">
      <c r="A4" s="101" t="s">
        <v>613</v>
      </c>
      <c r="B4" s="102" t="s">
        <v>614</v>
      </c>
      <c r="C4" s="103" t="s">
        <v>36</v>
      </c>
      <c r="D4" s="103" t="s">
        <v>23</v>
      </c>
      <c r="E4" s="103" t="s">
        <v>60</v>
      </c>
      <c r="F4" s="104" t="s">
        <v>122</v>
      </c>
      <c r="G4" s="105">
        <v>45954</v>
      </c>
      <c r="H4" s="105">
        <v>45971</v>
      </c>
      <c r="I4" s="105" t="s">
        <v>615</v>
      </c>
      <c r="J4" s="106">
        <v>8731.82</v>
      </c>
      <c r="K4" s="107">
        <v>893.18</v>
      </c>
      <c r="L4" s="108">
        <v>9625</v>
      </c>
      <c r="M4" s="106">
        <v>8731.82</v>
      </c>
      <c r="N4" s="106">
        <v>893.18</v>
      </c>
      <c r="O4" s="108">
        <v>9625</v>
      </c>
      <c r="P4" s="109">
        <v>2</v>
      </c>
      <c r="Q4" s="110" t="s">
        <v>755</v>
      </c>
      <c r="R4" s="109"/>
      <c r="S4" s="111"/>
      <c r="T4" s="112">
        <v>17</v>
      </c>
      <c r="U4" s="113"/>
    </row>
    <row r="5" spans="1:21" x14ac:dyDescent="0.3">
      <c r="A5" s="114" t="s">
        <v>616</v>
      </c>
      <c r="B5" s="115" t="s">
        <v>617</v>
      </c>
      <c r="C5" s="48" t="s">
        <v>36</v>
      </c>
      <c r="D5" s="48" t="s">
        <v>23</v>
      </c>
      <c r="E5" s="48" t="s">
        <v>60</v>
      </c>
      <c r="F5" s="116" t="s">
        <v>122</v>
      </c>
      <c r="G5" s="39">
        <v>45961</v>
      </c>
      <c r="H5" s="39">
        <v>45972</v>
      </c>
      <c r="I5" s="39" t="s">
        <v>618</v>
      </c>
      <c r="J5" s="117">
        <v>4300</v>
      </c>
      <c r="K5" s="118">
        <v>903</v>
      </c>
      <c r="L5" s="108">
        <v>5203</v>
      </c>
      <c r="M5" s="117">
        <v>4300</v>
      </c>
      <c r="N5" s="117">
        <v>903</v>
      </c>
      <c r="O5" s="108">
        <v>5203</v>
      </c>
      <c r="P5" s="18">
        <v>2</v>
      </c>
      <c r="Q5" s="119" t="s">
        <v>755</v>
      </c>
      <c r="R5" s="18"/>
      <c r="S5" s="120"/>
      <c r="T5" s="121">
        <v>11</v>
      </c>
      <c r="U5" s="122"/>
    </row>
    <row r="6" spans="1:21" ht="26.4" x14ac:dyDescent="0.3">
      <c r="A6" s="101" t="s">
        <v>619</v>
      </c>
      <c r="B6" s="102" t="s">
        <v>620</v>
      </c>
      <c r="C6" s="103" t="s">
        <v>36</v>
      </c>
      <c r="D6" s="103" t="s">
        <v>23</v>
      </c>
      <c r="E6" s="103" t="s">
        <v>283</v>
      </c>
      <c r="F6" s="104" t="s">
        <v>122</v>
      </c>
      <c r="G6" s="105">
        <v>45964</v>
      </c>
      <c r="H6" s="105">
        <v>45972</v>
      </c>
      <c r="I6" s="105" t="s">
        <v>621</v>
      </c>
      <c r="J6" s="106">
        <v>3100</v>
      </c>
      <c r="K6" s="107">
        <v>651</v>
      </c>
      <c r="L6" s="108">
        <v>3751</v>
      </c>
      <c r="M6" s="106">
        <v>3100</v>
      </c>
      <c r="N6" s="106">
        <v>651</v>
      </c>
      <c r="O6" s="108">
        <v>3751</v>
      </c>
      <c r="P6" s="109">
        <v>1</v>
      </c>
      <c r="Q6" s="86" t="s">
        <v>760</v>
      </c>
      <c r="R6" s="91" t="s">
        <v>761</v>
      </c>
      <c r="S6" s="111"/>
      <c r="T6" s="112">
        <v>8</v>
      </c>
      <c r="U6" s="113"/>
    </row>
    <row r="7" spans="1:21" ht="26.4" x14ac:dyDescent="0.3">
      <c r="A7" s="114" t="s">
        <v>622</v>
      </c>
      <c r="B7" s="115" t="s">
        <v>623</v>
      </c>
      <c r="C7" s="48" t="s">
        <v>36</v>
      </c>
      <c r="D7" s="48" t="s">
        <v>23</v>
      </c>
      <c r="E7" s="48" t="s">
        <v>60</v>
      </c>
      <c r="F7" s="116" t="s">
        <v>122</v>
      </c>
      <c r="G7" s="39">
        <v>45959</v>
      </c>
      <c r="H7" s="39">
        <v>45973</v>
      </c>
      <c r="I7" s="39" t="s">
        <v>624</v>
      </c>
      <c r="J7" s="117">
        <v>13050</v>
      </c>
      <c r="K7" s="118">
        <v>1779</v>
      </c>
      <c r="L7" s="108">
        <v>14829</v>
      </c>
      <c r="M7" s="117">
        <v>13050</v>
      </c>
      <c r="N7" s="117">
        <v>1779</v>
      </c>
      <c r="O7" s="108">
        <v>14829</v>
      </c>
      <c r="P7" s="18">
        <v>9</v>
      </c>
      <c r="Q7" s="119" t="s">
        <v>755</v>
      </c>
      <c r="R7" s="18"/>
      <c r="S7" s="120"/>
      <c r="T7" s="121">
        <v>14</v>
      </c>
      <c r="U7" s="122"/>
    </row>
    <row r="8" spans="1:21" ht="39.6" x14ac:dyDescent="0.3">
      <c r="A8" s="101" t="s">
        <v>625</v>
      </c>
      <c r="B8" s="102" t="s">
        <v>626</v>
      </c>
      <c r="C8" s="103" t="s">
        <v>36</v>
      </c>
      <c r="D8" s="103" t="s">
        <v>23</v>
      </c>
      <c r="E8" s="103" t="s">
        <v>60</v>
      </c>
      <c r="F8" s="104" t="s">
        <v>122</v>
      </c>
      <c r="G8" s="105">
        <v>45972</v>
      </c>
      <c r="H8" s="105">
        <v>45995</v>
      </c>
      <c r="I8" s="105" t="s">
        <v>627</v>
      </c>
      <c r="J8" s="106">
        <v>1200</v>
      </c>
      <c r="K8" s="107">
        <v>252</v>
      </c>
      <c r="L8" s="108">
        <v>1452</v>
      </c>
      <c r="M8" s="106">
        <v>1200</v>
      </c>
      <c r="N8" s="106">
        <v>252</v>
      </c>
      <c r="O8" s="108">
        <v>1452</v>
      </c>
      <c r="P8" s="109">
        <v>1</v>
      </c>
      <c r="Q8" s="87" t="s">
        <v>763</v>
      </c>
      <c r="R8" s="89" t="s">
        <v>762</v>
      </c>
      <c r="S8" s="111"/>
      <c r="T8" s="112">
        <v>23</v>
      </c>
      <c r="U8" s="113"/>
    </row>
    <row r="9" spans="1:21" ht="26.4" x14ac:dyDescent="0.3">
      <c r="A9" s="114" t="s">
        <v>628</v>
      </c>
      <c r="B9" s="115" t="s">
        <v>629</v>
      </c>
      <c r="C9" s="48" t="s">
        <v>36</v>
      </c>
      <c r="D9" s="48" t="s">
        <v>23</v>
      </c>
      <c r="E9" s="48" t="s">
        <v>283</v>
      </c>
      <c r="F9" s="116" t="s">
        <v>122</v>
      </c>
      <c r="G9" s="39">
        <v>45971</v>
      </c>
      <c r="H9" s="39">
        <v>45973</v>
      </c>
      <c r="I9" s="39" t="s">
        <v>630</v>
      </c>
      <c r="J9" s="117">
        <v>800</v>
      </c>
      <c r="K9" s="118">
        <v>168</v>
      </c>
      <c r="L9" s="108">
        <v>968</v>
      </c>
      <c r="M9" s="117">
        <v>800</v>
      </c>
      <c r="N9" s="117">
        <v>168</v>
      </c>
      <c r="O9" s="108">
        <v>968</v>
      </c>
      <c r="P9" s="18">
        <v>1</v>
      </c>
      <c r="Q9" s="66" t="s">
        <v>764</v>
      </c>
      <c r="R9" s="38" t="s">
        <v>765</v>
      </c>
      <c r="S9" s="120"/>
      <c r="T9" s="121">
        <v>2</v>
      </c>
      <c r="U9" s="122"/>
    </row>
    <row r="10" spans="1:21" ht="26.4" x14ac:dyDescent="0.3">
      <c r="A10" s="101" t="s">
        <v>631</v>
      </c>
      <c r="B10" s="102" t="s">
        <v>632</v>
      </c>
      <c r="C10" s="103" t="s">
        <v>36</v>
      </c>
      <c r="D10" s="103" t="s">
        <v>23</v>
      </c>
      <c r="E10" s="103" t="s">
        <v>67</v>
      </c>
      <c r="F10" s="104" t="s">
        <v>122</v>
      </c>
      <c r="G10" s="105">
        <v>45975</v>
      </c>
      <c r="H10" s="105">
        <v>45979</v>
      </c>
      <c r="I10" s="105" t="s">
        <v>633</v>
      </c>
      <c r="J10" s="106">
        <v>61540</v>
      </c>
      <c r="K10" s="107">
        <v>12923.4</v>
      </c>
      <c r="L10" s="108">
        <v>74463.399999999994</v>
      </c>
      <c r="M10" s="106">
        <v>61540</v>
      </c>
      <c r="N10" s="106">
        <v>12923.4</v>
      </c>
      <c r="O10" s="108">
        <v>74436.399999999994</v>
      </c>
      <c r="P10" s="109">
        <v>16</v>
      </c>
      <c r="Q10" s="110" t="s">
        <v>755</v>
      </c>
      <c r="R10" s="109"/>
      <c r="S10" s="111"/>
      <c r="T10" s="112">
        <v>4</v>
      </c>
      <c r="U10" s="113"/>
    </row>
    <row r="11" spans="1:21" ht="39.6" x14ac:dyDescent="0.3">
      <c r="A11" s="114" t="s">
        <v>634</v>
      </c>
      <c r="B11" s="115" t="s">
        <v>635</v>
      </c>
      <c r="C11" s="48" t="s">
        <v>36</v>
      </c>
      <c r="D11" s="48" t="s">
        <v>23</v>
      </c>
      <c r="E11" s="48" t="s">
        <v>62</v>
      </c>
      <c r="F11" s="116" t="s">
        <v>122</v>
      </c>
      <c r="G11" s="39">
        <v>45975</v>
      </c>
      <c r="H11" s="39">
        <v>45980</v>
      </c>
      <c r="I11" s="39" t="s">
        <v>636</v>
      </c>
      <c r="J11" s="117">
        <v>6720</v>
      </c>
      <c r="K11" s="118">
        <v>1145</v>
      </c>
      <c r="L11" s="108">
        <v>7865</v>
      </c>
      <c r="M11" s="117">
        <v>6720</v>
      </c>
      <c r="N11" s="117">
        <v>1145</v>
      </c>
      <c r="O11" s="108">
        <v>7865</v>
      </c>
      <c r="P11" s="18">
        <v>3</v>
      </c>
      <c r="Q11" s="119" t="s">
        <v>755</v>
      </c>
      <c r="R11" s="18"/>
      <c r="S11" s="120"/>
      <c r="T11" s="121">
        <v>5</v>
      </c>
      <c r="U11" s="122"/>
    </row>
    <row r="12" spans="1:21" x14ac:dyDescent="0.3">
      <c r="A12" s="101" t="s">
        <v>637</v>
      </c>
      <c r="B12" s="102" t="s">
        <v>638</v>
      </c>
      <c r="C12" s="103" t="s">
        <v>36</v>
      </c>
      <c r="D12" s="103" t="s">
        <v>23</v>
      </c>
      <c r="E12" s="103" t="s">
        <v>60</v>
      </c>
      <c r="F12" s="104" t="s">
        <v>122</v>
      </c>
      <c r="G12" s="105">
        <v>45996</v>
      </c>
      <c r="H12" s="105">
        <v>46017</v>
      </c>
      <c r="I12" s="105" t="s">
        <v>639</v>
      </c>
      <c r="J12" s="106">
        <v>12396.7</v>
      </c>
      <c r="K12" s="107">
        <v>2603.3000000000002</v>
      </c>
      <c r="L12" s="108">
        <v>15000</v>
      </c>
      <c r="M12" s="106">
        <v>12396.7</v>
      </c>
      <c r="N12" s="106">
        <v>2603.3000000000002</v>
      </c>
      <c r="O12" s="108">
        <v>15000</v>
      </c>
      <c r="P12" s="109">
        <v>1</v>
      </c>
      <c r="Q12" s="88" t="s">
        <v>766</v>
      </c>
      <c r="R12" s="89" t="s">
        <v>767</v>
      </c>
      <c r="S12" s="111"/>
      <c r="T12" s="112">
        <v>21</v>
      </c>
      <c r="U12" s="113"/>
    </row>
    <row r="13" spans="1:21" ht="52.8" x14ac:dyDescent="0.3">
      <c r="A13" s="114" t="s">
        <v>640</v>
      </c>
      <c r="B13" s="115" t="s">
        <v>641</v>
      </c>
      <c r="C13" s="48" t="s">
        <v>36</v>
      </c>
      <c r="D13" s="48" t="s">
        <v>23</v>
      </c>
      <c r="E13" s="48" t="s">
        <v>60</v>
      </c>
      <c r="F13" s="116" t="s">
        <v>122</v>
      </c>
      <c r="G13" s="39">
        <v>45996</v>
      </c>
      <c r="H13" s="39">
        <v>46017</v>
      </c>
      <c r="I13" s="39" t="s">
        <v>642</v>
      </c>
      <c r="J13" s="117">
        <v>64786</v>
      </c>
      <c r="K13" s="118">
        <v>7986</v>
      </c>
      <c r="L13" s="108">
        <v>72772</v>
      </c>
      <c r="M13" s="117">
        <v>64786</v>
      </c>
      <c r="N13" s="117">
        <v>7986</v>
      </c>
      <c r="O13" s="108">
        <v>72772</v>
      </c>
      <c r="P13" s="18">
        <v>72</v>
      </c>
      <c r="Q13" s="119" t="s">
        <v>755</v>
      </c>
      <c r="R13" s="18"/>
      <c r="S13" s="120"/>
      <c r="T13" s="121">
        <v>21</v>
      </c>
      <c r="U13" s="122"/>
    </row>
  </sheetData>
  <sheetProtection algorithmName="SHA-512" hashValue="FVoUhFDo9L+vd+oSm+JnJUxieqhUQx9vzNsbVvcasHXAsUSscZu2+UL752BPufx/xsO/QwcbXAZSSnyGEszh8A==" saltValue="a1uZj6VO81wuvAxvNI3brg==" spinCount="100000" sheet="1" objects="1" scenarios="1"/>
  <dataValidations count="2">
    <dataValidation allowBlank="1" showInputMessage="1" showErrorMessage="1" promptTitle="introducir el número de decreto " prompt="nnnn/aaaa" sqref="I1:I13" xr:uid="{8BAEBCEA-2F28-4F37-96BC-CA2B9D6FE42A}"/>
    <dataValidation type="list" showInputMessage="1" showErrorMessage="1" sqref="C1:C13" xr:uid="{3B8F2022-1F5A-4A5A-B09B-91B88FFD8BB5}">
      <formula1>Tipo2012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37B6A4B-B4F6-4B4E-9B22-E995966B871F}">
          <x14:formula1>
            <xm:f>'J:\CONT\1 Tramitación\Seguimiento y transparencia\relacion expedientes y adjudicatarios\[2024-2025 Relación expdtes.xlsx]Lista desplegable 2012'!#REF!</xm:f>
          </x14:formula1>
          <xm:sqref>E2:E13</xm:sqref>
        </x14:dataValidation>
        <x14:dataValidation type="list" allowBlank="1" showInputMessage="1" showErrorMessage="1" xr:uid="{E5336C9F-FFF4-4BF8-A3E7-5A2E253D9F51}">
          <x14:formula1>
            <xm:f>'J:\CONT\1 Tramitación\Seguimiento y transparencia\relacion expedientes y adjudicatarios\[2024-2025 Relación expdtes.xlsx]datos'!#REF!</xm:f>
          </x14:formula1>
          <xm:sqref>D2:D13 F1:F13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52807-3194-4EDF-ACB8-3792FD5EDE2F}">
  <dimension ref="A1:B20"/>
  <sheetViews>
    <sheetView workbookViewId="0">
      <selection activeCell="B25" sqref="B25"/>
    </sheetView>
  </sheetViews>
  <sheetFormatPr baseColWidth="10" defaultRowHeight="14.4" x14ac:dyDescent="0.3"/>
  <cols>
    <col min="1" max="1" width="19.33203125" customWidth="1"/>
    <col min="2" max="2" width="181.88671875" customWidth="1"/>
  </cols>
  <sheetData>
    <row r="1" spans="1:2" ht="15.6" customHeight="1" x14ac:dyDescent="0.3">
      <c r="A1" s="84" t="s">
        <v>137</v>
      </c>
      <c r="B1" s="85" t="s">
        <v>798</v>
      </c>
    </row>
    <row r="2" spans="1:2" x14ac:dyDescent="0.3">
      <c r="A2" s="74" t="s">
        <v>157</v>
      </c>
      <c r="B2" s="73" t="s">
        <v>797</v>
      </c>
    </row>
    <row r="3" spans="1:2" x14ac:dyDescent="0.3">
      <c r="A3" s="75" t="s">
        <v>232</v>
      </c>
      <c r="B3" s="76" t="s">
        <v>233</v>
      </c>
    </row>
    <row r="4" spans="1:2" x14ac:dyDescent="0.3">
      <c r="A4" s="75" t="s">
        <v>259</v>
      </c>
      <c r="B4" s="76" t="s">
        <v>260</v>
      </c>
    </row>
    <row r="5" spans="1:2" x14ac:dyDescent="0.3">
      <c r="A5" s="75" t="s">
        <v>269</v>
      </c>
      <c r="B5" s="76" t="s">
        <v>270</v>
      </c>
    </row>
    <row r="6" spans="1:2" x14ac:dyDescent="0.3">
      <c r="A6" s="75" t="s">
        <v>793</v>
      </c>
      <c r="B6" s="77" t="s">
        <v>794</v>
      </c>
    </row>
    <row r="7" spans="1:2" ht="26.4" x14ac:dyDescent="0.3">
      <c r="A7" s="75" t="s">
        <v>795</v>
      </c>
      <c r="B7" s="77" t="s">
        <v>796</v>
      </c>
    </row>
    <row r="8" spans="1:2" ht="26.4" x14ac:dyDescent="0.3">
      <c r="A8" s="75" t="s">
        <v>790</v>
      </c>
      <c r="B8" s="77" t="s">
        <v>791</v>
      </c>
    </row>
    <row r="9" spans="1:2" ht="26.4" x14ac:dyDescent="0.3">
      <c r="A9" s="75" t="s">
        <v>792</v>
      </c>
      <c r="B9" s="77" t="s">
        <v>791</v>
      </c>
    </row>
    <row r="10" spans="1:2" x14ac:dyDescent="0.3">
      <c r="A10" s="75" t="s">
        <v>788</v>
      </c>
      <c r="B10" s="77" t="s">
        <v>789</v>
      </c>
    </row>
    <row r="11" spans="1:2" x14ac:dyDescent="0.3">
      <c r="A11" s="75" t="s">
        <v>786</v>
      </c>
      <c r="B11" s="78" t="s">
        <v>787</v>
      </c>
    </row>
    <row r="12" spans="1:2" x14ac:dyDescent="0.3">
      <c r="A12" s="75" t="s">
        <v>784</v>
      </c>
      <c r="B12" s="76" t="s">
        <v>785</v>
      </c>
    </row>
    <row r="13" spans="1:2" x14ac:dyDescent="0.3">
      <c r="A13" s="72" t="s">
        <v>768</v>
      </c>
      <c r="B13" s="73" t="s">
        <v>769</v>
      </c>
    </row>
    <row r="14" spans="1:2" x14ac:dyDescent="0.3">
      <c r="A14" s="72" t="s">
        <v>770</v>
      </c>
      <c r="B14" s="73" t="s">
        <v>771</v>
      </c>
    </row>
    <row r="15" spans="1:2" x14ac:dyDescent="0.3">
      <c r="A15" s="72" t="s">
        <v>772</v>
      </c>
      <c r="B15" s="73" t="s">
        <v>773</v>
      </c>
    </row>
    <row r="16" spans="1:2" x14ac:dyDescent="0.3">
      <c r="A16" s="79" t="s">
        <v>774</v>
      </c>
      <c r="B16" s="80" t="s">
        <v>775</v>
      </c>
    </row>
    <row r="17" spans="1:2" x14ac:dyDescent="0.3">
      <c r="A17" s="79" t="s">
        <v>776</v>
      </c>
      <c r="B17" s="73" t="s">
        <v>777</v>
      </c>
    </row>
    <row r="18" spans="1:2" x14ac:dyDescent="0.3">
      <c r="A18" s="81" t="s">
        <v>778</v>
      </c>
      <c r="B18" s="73" t="s">
        <v>779</v>
      </c>
    </row>
    <row r="19" spans="1:2" x14ac:dyDescent="0.3">
      <c r="A19" s="81" t="s">
        <v>780</v>
      </c>
      <c r="B19" s="73" t="s">
        <v>781</v>
      </c>
    </row>
    <row r="20" spans="1:2" x14ac:dyDescent="0.3">
      <c r="A20" s="82" t="s">
        <v>782</v>
      </c>
      <c r="B20" s="83" t="s">
        <v>783</v>
      </c>
    </row>
  </sheetData>
  <sheetProtection algorithmName="SHA-512" hashValue="U6VLUr2NqMX2ceip+FbTRyGSIq1OBS2ApgmQfL+sb8HSYg0BeVq9pIEfZcifms+qhMvcBlKLP33X9ZAxAqIyQw==" saltValue="RHLx1h8kgAatH4YmPTuNCw==" spinCount="100000" sheet="1" objects="1" scenarios="1"/>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3"/>
  <sheetViews>
    <sheetView workbookViewId="0">
      <selection sqref="A1:XFD1"/>
    </sheetView>
  </sheetViews>
  <sheetFormatPr baseColWidth="10" defaultRowHeight="14.4" x14ac:dyDescent="0.3"/>
  <cols>
    <col min="2" max="2" width="23.5546875" customWidth="1"/>
    <col min="3" max="3" width="20.33203125" customWidth="1"/>
    <col min="4" max="4" width="19.33203125" customWidth="1"/>
    <col min="5" max="5" width="19.6640625" customWidth="1"/>
    <col min="6" max="6" width="18.33203125" bestFit="1" customWidth="1"/>
  </cols>
  <sheetData>
    <row r="1" spans="1:6" ht="20.399999999999999" x14ac:dyDescent="0.3">
      <c r="A1" s="19" t="s">
        <v>102</v>
      </c>
      <c r="B1" s="19" t="s">
        <v>18</v>
      </c>
      <c r="C1" s="19" t="s">
        <v>136</v>
      </c>
      <c r="D1" s="19" t="s">
        <v>132</v>
      </c>
      <c r="E1" s="19" t="s">
        <v>133</v>
      </c>
      <c r="F1" s="19" t="s">
        <v>134</v>
      </c>
    </row>
    <row r="2" spans="1:6" x14ac:dyDescent="0.3">
      <c r="A2" t="str">
        <f>Tabla1[[#This Row],[EXPTE ]]</f>
        <v>97/24</v>
      </c>
      <c r="B2" t="str">
        <f>Tabla1[[#This Row],[Adjudicatario]]</f>
        <v xml:space="preserve">WORKING CAPITAL MANAGEMENT ESPAÑA, S.L. </v>
      </c>
      <c r="C2">
        <f>Tabla1[[#This Row],[Canon
(ingreso para Ayuntamiento)]]</f>
        <v>0</v>
      </c>
      <c r="D2" s="62">
        <f>Tabla1[[#This Row],[Importe 
ADJUDICACIÓN ]]</f>
        <v>301163.45</v>
      </c>
      <c r="E2" s="62">
        <f>Tabla1[[#This Row],[IVA
ADJUDICACIÓN]]</f>
        <v>63244.32</v>
      </c>
      <c r="F2" s="62">
        <f>Tabla1[[#This Row],[Total 
ADJUDICACIÓN]]</f>
        <v>364407.77</v>
      </c>
    </row>
    <row r="3" spans="1:6" x14ac:dyDescent="0.3">
      <c r="A3" t="str">
        <f>Tabla1[[#This Row],[EXPTE ]]</f>
        <v>100/24</v>
      </c>
      <c r="B3" t="str">
        <f>Tabla1[[#This Row],[Adjudicatario]]</f>
        <v>Empresa Municipal de Suelo y Vivienda de San Sebastián de los Reyes, S.A.</v>
      </c>
      <c r="C3">
        <f>Tabla1[[#This Row],[Canon
(ingreso para Ayuntamiento)]]</f>
        <v>0</v>
      </c>
      <c r="D3" s="62">
        <f>Tabla1[[#This Row],[Importe 
ADJUDICACIÓN ]]</f>
        <v>0</v>
      </c>
      <c r="E3" s="62">
        <f>Tabla1[[#This Row],[IVA
ADJUDICACIÓN]]</f>
        <v>0</v>
      </c>
      <c r="F3" s="62">
        <f>Tabla1[[#This Row],[Total 
ADJUDICACIÓN]]</f>
        <v>0</v>
      </c>
    </row>
    <row r="4" spans="1:6" x14ac:dyDescent="0.3">
      <c r="A4" t="str">
        <f>Tabla1[[#This Row],[EXPTE ]]</f>
        <v>01/25</v>
      </c>
      <c r="B4" t="str">
        <f>Tabla1[[#This Row],[Adjudicatario]]</f>
        <v>SANIVIDA S.L.</v>
      </c>
      <c r="C4">
        <f>Tabla1[[#This Row],[Canon
(ingreso para Ayuntamiento)]]</f>
        <v>0</v>
      </c>
      <c r="D4" s="62">
        <f>Tabla1[[#This Row],[Importe 
ADJUDICACIÓN ]]</f>
        <v>1531497.33</v>
      </c>
      <c r="E4" s="62">
        <f>Tabla1[[#This Row],[IVA
ADJUDICACIÓN]]</f>
        <v>61259.89</v>
      </c>
      <c r="F4" s="62">
        <f>Tabla1[[#This Row],[Total 
ADJUDICACIÓN]]</f>
        <v>1592757.22</v>
      </c>
    </row>
    <row r="5" spans="1:6" x14ac:dyDescent="0.3">
      <c r="A5" t="str">
        <f>Tabla1[[#This Row],[EXPTE ]]</f>
        <v>03/25</v>
      </c>
      <c r="B5" t="str">
        <f>Tabla1[[#This Row],[Adjudicatario]]</f>
        <v>ENRIQUE BARDAJÍ Y ASOCIADOS, SL</v>
      </c>
      <c r="C5">
        <f>Tabla1[[#This Row],[Canon
(ingreso para Ayuntamiento)]]</f>
        <v>0</v>
      </c>
      <c r="D5" s="62">
        <f>Tabla1[[#This Row],[Importe 
ADJUDICACIÓN ]]</f>
        <v>98435.74</v>
      </c>
      <c r="E5" s="62">
        <f>Tabla1[[#This Row],[IVA
ADJUDICACIÓN]]</f>
        <v>20671.509999999998</v>
      </c>
      <c r="F5" s="62">
        <f>Tabla1[[#This Row],[Total 
ADJUDICACIÓN]]</f>
        <v>119107.25</v>
      </c>
    </row>
    <row r="6" spans="1:6" x14ac:dyDescent="0.3">
      <c r="A6" t="str">
        <f>Tabla1[[#This Row],[EXPTE ]]</f>
        <v>05/25 L2</v>
      </c>
      <c r="B6" t="str">
        <f>Tabla1[[#This Row],[Adjudicatario]]</f>
        <v>CULTURAL ACTEX, S.L.</v>
      </c>
      <c r="C6">
        <f>Tabla1[[#This Row],[Canon
(ingreso para Ayuntamiento)]]</f>
        <v>0</v>
      </c>
      <c r="D6" s="62">
        <f>Tabla1[[#This Row],[Importe 
ADJUDICACIÓN ]]</f>
        <v>15141.41</v>
      </c>
      <c r="E6" s="62">
        <f>Tabla1[[#This Row],[IVA
ADJUDICACIÓN]]</f>
        <v>1515.14</v>
      </c>
      <c r="F6" s="62">
        <f>Tabla1[[#This Row],[Total 
ADJUDICACIÓN]]</f>
        <v>16656.55</v>
      </c>
    </row>
    <row r="7" spans="1:6" x14ac:dyDescent="0.3">
      <c r="A7" t="str">
        <f>Tabla1[[#This Row],[EXPTE ]]</f>
        <v>06/25</v>
      </c>
      <c r="B7" t="str">
        <f>Tabla1[[#This Row],[Adjudicatario]]</f>
        <v>Ferrovial Energía, S.A.</v>
      </c>
      <c r="C7">
        <f>Tabla1[[#This Row],[Canon
(ingreso para Ayuntamiento)]]</f>
        <v>0</v>
      </c>
      <c r="D7" s="62">
        <f>Tabla1[[#This Row],[Importe 
ADJUDICACIÓN ]]</f>
        <v>68481.990000000005</v>
      </c>
      <c r="E7" s="62">
        <f>Tabla1[[#This Row],[IVA
ADJUDICACIÓN]]</f>
        <v>14381.22</v>
      </c>
      <c r="F7" s="62">
        <f>Tabla1[[#This Row],[Total 
ADJUDICACIÓN]]</f>
        <v>82863.210000000006</v>
      </c>
    </row>
    <row r="8" spans="1:6" x14ac:dyDescent="0.3">
      <c r="A8" t="str">
        <f>Tabla1[[#This Row],[EXPTE ]]</f>
        <v>11/25</v>
      </c>
      <c r="B8" t="str">
        <f>Tabla1[[#This Row],[Adjudicatario]]</f>
        <v>Alprint Soluciones Gráficas, SL</v>
      </c>
      <c r="C8">
        <f>Tabla1[[#This Row],[Canon
(ingreso para Ayuntamiento)]]</f>
        <v>0</v>
      </c>
      <c r="D8" s="62">
        <f>Tabla1[[#This Row],[Importe 
ADJUDICACIÓN ]]</f>
        <v>107438.02</v>
      </c>
      <c r="E8" s="62">
        <f>Tabla1[[#This Row],[IVA
ADJUDICACIÓN]]</f>
        <v>22561.98</v>
      </c>
      <c r="F8" s="62">
        <f>Tabla1[[#This Row],[Total 
ADJUDICACIÓN]]</f>
        <v>130000</v>
      </c>
    </row>
    <row r="9" spans="1:6" x14ac:dyDescent="0.3">
      <c r="A9" t="str">
        <f>Tabla1[[#This Row],[EXPTE ]]</f>
        <v>12/25 L 1</v>
      </c>
      <c r="B9" t="str">
        <f>Tabla1[[#This Row],[Adjudicatario]]</f>
        <v>Banco Santander, S.A.</v>
      </c>
      <c r="C9">
        <f>Tabla1[[#This Row],[Canon
(ingreso para Ayuntamiento)]]</f>
        <v>0</v>
      </c>
      <c r="D9" s="62">
        <f>Tabla1[[#This Row],[Importe 
ADJUDICACIÓN ]]</f>
        <v>254620.79999999999</v>
      </c>
      <c r="E9" s="62">
        <f>Tabla1[[#This Row],[IVA
ADJUDICACIÓN]]</f>
        <v>53470.37</v>
      </c>
      <c r="F9" s="62">
        <f>Tabla1[[#This Row],[Total 
ADJUDICACIÓN]]</f>
        <v>308091.17</v>
      </c>
    </row>
    <row r="10" spans="1:6" x14ac:dyDescent="0.3">
      <c r="A10" t="str">
        <f>Tabla1[[#This Row],[EXPTE ]]</f>
        <v>12/25 L 4</v>
      </c>
      <c r="B10" t="str">
        <f>Tabla1[[#This Row],[Adjudicatario]]</f>
        <v xml:space="preserve">Andacar 2.000 S.A. </v>
      </c>
      <c r="C10">
        <f>Tabla1[[#This Row],[Canon
(ingreso para Ayuntamiento)]]</f>
        <v>0</v>
      </c>
      <c r="D10" s="62">
        <f>Tabla1[[#This Row],[Importe 
ADJUDICACIÓN ]]</f>
        <v>90000.36</v>
      </c>
      <c r="E10" s="62">
        <f>Tabla1[[#This Row],[IVA
ADJUDICACIÓN]]</f>
        <v>18900.080000000002</v>
      </c>
      <c r="F10" s="62">
        <f>Tabla1[[#This Row],[Total 
ADJUDICACIÓN]]</f>
        <v>108900.44</v>
      </c>
    </row>
    <row r="11" spans="1:6" x14ac:dyDescent="0.3">
      <c r="A11" t="str">
        <f>Tabla1[[#This Row],[EXPTE ]]</f>
        <v>12/25 L 5</v>
      </c>
      <c r="B11" t="str">
        <f>Tabla1[[#This Row],[Adjudicatario]]</f>
        <v xml:space="preserve">Andacar 2.000 S.A. </v>
      </c>
      <c r="C11">
        <f>Tabla1[[#This Row],[Canon
(ingreso para Ayuntamiento)]]</f>
        <v>0</v>
      </c>
      <c r="D11" s="62">
        <f>Tabla1[[#This Row],[Importe 
ADJUDICACIÓN ]]</f>
        <v>65998.8</v>
      </c>
      <c r="E11" s="62">
        <f>Tabla1[[#This Row],[IVA
ADJUDICACIÓN]]</f>
        <v>13859.75</v>
      </c>
      <c r="F11" s="62">
        <f>Tabla1[[#This Row],[Total 
ADJUDICACIÓN]]</f>
        <v>79858.55</v>
      </c>
    </row>
    <row r="12" spans="1:6" x14ac:dyDescent="0.3">
      <c r="A12" t="str">
        <f>Tabla1[[#This Row],[EXPTE ]]</f>
        <v>12/25 L 6</v>
      </c>
      <c r="B12" t="str">
        <f>Tabla1[[#This Row],[Adjudicatario]]</f>
        <v xml:space="preserve">Andacar 2.000 S.A. </v>
      </c>
      <c r="C12">
        <f>Tabla1[[#This Row],[Canon
(ingreso para Ayuntamiento)]]</f>
        <v>0</v>
      </c>
      <c r="D12" s="62">
        <f>Tabla1[[#This Row],[Importe 
ADJUDICACIÓN ]]</f>
        <v>78002.399999999994</v>
      </c>
      <c r="E12" s="62">
        <f>Tabla1[[#This Row],[IVA
ADJUDICACIÓN]]</f>
        <v>16380.5</v>
      </c>
      <c r="F12" s="62">
        <f>Tabla1[[#This Row],[Total 
ADJUDICACIÓN]]</f>
        <v>94382.9</v>
      </c>
    </row>
    <row r="13" spans="1:6" x14ac:dyDescent="0.3">
      <c r="A13" t="str">
        <f>Tabla1[[#This Row],[EXPTE ]]</f>
        <v>12/25 L 7</v>
      </c>
      <c r="B13" t="str">
        <f>Tabla1[[#This Row],[Adjudicatario]]</f>
        <v xml:space="preserve">Andacar 2.000 S.A. </v>
      </c>
      <c r="C13">
        <f>Tabla1[[#This Row],[Canon
(ingreso para Ayuntamiento)]]</f>
        <v>0</v>
      </c>
      <c r="D13" s="62">
        <f>Tabla1[[#This Row],[Importe 
ADJUDICACIÓN ]]</f>
        <v>47999.81</v>
      </c>
      <c r="E13" s="62">
        <f>Tabla1[[#This Row],[IVA
ADJUDICACIÓN]]</f>
        <v>10079.959999999999</v>
      </c>
      <c r="F13" s="62">
        <f>Tabla1[[#This Row],[Total 
ADJUDICACIÓN]]</f>
        <v>58079.77</v>
      </c>
    </row>
    <row r="14" spans="1:6" x14ac:dyDescent="0.3">
      <c r="A14" t="str">
        <f>Tabla1[[#This Row],[EXPTE ]]</f>
        <v>18/25</v>
      </c>
      <c r="B14" t="str">
        <f>Tabla1[[#This Row],[Adjudicatario]]</f>
        <v>LABORE INNOVA S.L.U.</v>
      </c>
      <c r="C14">
        <f>Tabla1[[#This Row],[Canon
(ingreso para Ayuntamiento)]]</f>
        <v>0</v>
      </c>
      <c r="D14" s="62">
        <f>Tabla1[[#This Row],[Importe 
ADJUDICACIÓN ]]</f>
        <v>48071</v>
      </c>
      <c r="E14" s="62">
        <f>Tabla1[[#This Row],[IVA
ADJUDICACIÓN]]</f>
        <v>10094.91</v>
      </c>
      <c r="F14" s="62">
        <f>Tabla1[[#This Row],[Total 
ADJUDICACIÓN]]</f>
        <v>58165.91</v>
      </c>
    </row>
    <row r="15" spans="1:6" x14ac:dyDescent="0.3">
      <c r="A15" t="str">
        <f>Tabla1[[#This Row],[EXPTE ]]</f>
        <v>24/25</v>
      </c>
      <c r="B15" t="str">
        <f>Tabla1[[#This Row],[Adjudicatario]]</f>
        <v>RUYBESA GLOBAL TECHNOLOGIES, S.L.</v>
      </c>
      <c r="C15">
        <f>Tabla1[[#This Row],[Canon
(ingreso para Ayuntamiento)]]</f>
        <v>0</v>
      </c>
      <c r="D15" s="62">
        <f>Tabla1[[#This Row],[Importe 
ADJUDICACIÓN ]]</f>
        <v>74144.13</v>
      </c>
      <c r="E15" s="62">
        <f>Tabla1[[#This Row],[IVA
ADJUDICACIÓN]]</f>
        <v>15579.17</v>
      </c>
      <c r="F15" s="62">
        <f>Tabla1[[#This Row],[Total 
ADJUDICACIÓN]]</f>
        <v>89723.3</v>
      </c>
    </row>
    <row r="16" spans="1:6" x14ac:dyDescent="0.3">
      <c r="A16" t="str">
        <f>Tabla1[[#This Row],[EXPTE ]]</f>
        <v>26/25</v>
      </c>
      <c r="B16" t="str">
        <f>Tabla1[[#This Row],[Adjudicatario]]</f>
        <v>Elsamex Gestión de Infraestructuras</v>
      </c>
      <c r="C16">
        <f>Tabla1[[#This Row],[Canon
(ingreso para Ayuntamiento)]]</f>
        <v>0</v>
      </c>
      <c r="D16" s="62">
        <f>Tabla1[[#This Row],[Importe 
ADJUDICACIÓN ]]</f>
        <v>32557.69</v>
      </c>
      <c r="E16" s="62">
        <f>Tabla1[[#This Row],[IVA
ADJUDICACIÓN]]</f>
        <v>6837.11</v>
      </c>
      <c r="F16" s="62">
        <f>Tabla1[[#This Row],[Total 
ADJUDICACIÓN]]</f>
        <v>39394.799999999996</v>
      </c>
    </row>
    <row r="17" spans="1:6" x14ac:dyDescent="0.3">
      <c r="A17" t="str">
        <f>Tabla1[[#This Row],[EXPTE ]]</f>
        <v>29/25</v>
      </c>
      <c r="B17" t="str">
        <f>Tabla1[[#This Row],[Adjudicatario]]</f>
        <v>SUMOSA MUNDOCOP, S.L.</v>
      </c>
      <c r="C17">
        <f>Tabla1[[#This Row],[Canon
(ingreso para Ayuntamiento)]]</f>
        <v>0</v>
      </c>
      <c r="D17" s="62">
        <f>Tabla1[[#This Row],[Importe 
ADJUDICACIÓN ]]</f>
        <v>21423.98</v>
      </c>
      <c r="E17" s="62">
        <f>Tabla1[[#This Row],[IVA
ADJUDICACIÓN]]</f>
        <v>4499.04</v>
      </c>
      <c r="F17" s="62">
        <f>Tabla1[[#This Row],[Total 
ADJUDICACIÓN]]</f>
        <v>25923.02</v>
      </c>
    </row>
    <row r="18" spans="1:6" x14ac:dyDescent="0.3">
      <c r="A18" t="str">
        <f>Tabla1[[#This Row],[EXPTE ]]</f>
        <v>30/25</v>
      </c>
      <c r="B18" t="str">
        <f>Tabla1[[#This Row],[Adjudicatario]]</f>
        <v>Producciones multiple S.L.</v>
      </c>
      <c r="C18">
        <f>Tabla1[[#This Row],[Canon
(ingreso para Ayuntamiento)]]</f>
        <v>0</v>
      </c>
      <c r="D18" s="62">
        <f>Tabla1[[#This Row],[Importe 
ADJUDICACIÓN ]]</f>
        <v>149008.91</v>
      </c>
      <c r="E18" s="62">
        <f>Tabla1[[#This Row],[IVA
ADJUDICACIÓN]]</f>
        <v>31291.81</v>
      </c>
      <c r="F18" s="62">
        <f>Tabla1[[#This Row],[Total 
ADJUDICACIÓN]]</f>
        <v>180300.72</v>
      </c>
    </row>
    <row r="19" spans="1:6" x14ac:dyDescent="0.3">
      <c r="A19" t="str">
        <f>Tabla1[[#This Row],[EXPTE ]]</f>
        <v>31/25 Lote 1</v>
      </c>
      <c r="B19" t="str">
        <f>Tabla1[[#This Row],[Adjudicatario]]</f>
        <v>Prefabri, SL</v>
      </c>
      <c r="C19">
        <f>Tabla1[[#This Row],[Canon
(ingreso para Ayuntamiento)]]</f>
        <v>0</v>
      </c>
      <c r="D19" s="62">
        <f>Tabla1[[#This Row],[Importe 
ADJUDICACIÓN ]]</f>
        <v>1876</v>
      </c>
      <c r="E19" s="62">
        <f>Tabla1[[#This Row],[IVA
ADJUDICACIÓN]]</f>
        <v>393.96</v>
      </c>
      <c r="F19" s="62">
        <f>Tabla1[[#This Row],[Total 
ADJUDICACIÓN]]</f>
        <v>2269.96</v>
      </c>
    </row>
    <row r="20" spans="1:6" x14ac:dyDescent="0.3">
      <c r="A20" t="str">
        <f>Tabla1[[#This Row],[EXPTE ]]</f>
        <v>31/25 Lote 2</v>
      </c>
      <c r="B20" t="str">
        <f>Tabla1[[#This Row],[Adjudicatario]]</f>
        <v>Prefabri, SL</v>
      </c>
      <c r="C20">
        <f>Tabla1[[#This Row],[Canon
(ingreso para Ayuntamiento)]]</f>
        <v>0</v>
      </c>
      <c r="D20" s="62">
        <f>Tabla1[[#This Row],[Importe 
ADJUDICACIÓN ]]</f>
        <v>9040</v>
      </c>
      <c r="E20" s="62">
        <f>Tabla1[[#This Row],[IVA
ADJUDICACIÓN]]</f>
        <v>1898.4</v>
      </c>
      <c r="F20" s="62">
        <f>Tabla1[[#This Row],[Total 
ADJUDICACIÓN]]</f>
        <v>10938.4</v>
      </c>
    </row>
    <row r="21" spans="1:6" x14ac:dyDescent="0.3">
      <c r="A21" t="str">
        <f>Tabla1[[#This Row],[EXPTE ]]</f>
        <v>31/25 Lote 3</v>
      </c>
      <c r="B21" t="str">
        <f>Tabla1[[#This Row],[Adjudicatario]]</f>
        <v>Prefabri, SL</v>
      </c>
      <c r="C21">
        <f>Tabla1[[#This Row],[Canon
(ingreso para Ayuntamiento)]]</f>
        <v>0</v>
      </c>
      <c r="D21" s="62">
        <f>Tabla1[[#This Row],[Importe 
ADJUDICACIÓN ]]</f>
        <v>41906</v>
      </c>
      <c r="E21" s="62">
        <f>Tabla1[[#This Row],[IVA
ADJUDICACIÓN]]</f>
        <v>8800.26</v>
      </c>
      <c r="F21" s="62">
        <f>Tabla1[[#This Row],[Total 
ADJUDICACIÓN]]</f>
        <v>50706.26</v>
      </c>
    </row>
    <row r="22" spans="1:6" x14ac:dyDescent="0.3">
      <c r="A22" t="str">
        <f>Tabla1[[#This Row],[EXPTE ]]</f>
        <v>33/25</v>
      </c>
      <c r="B22" t="str">
        <f>Tabla1[[#This Row],[Adjudicatario]]</f>
        <v>IKEBANA ANIMACION Y OCIO SL</v>
      </c>
      <c r="C22">
        <f>Tabla1[[#This Row],[Canon
(ingreso para Ayuntamiento)]]</f>
        <v>0</v>
      </c>
      <c r="D22" s="62">
        <f>Tabla1[[#This Row],[Importe 
ADJUDICACIÓN ]]</f>
        <v>17201.599999999999</v>
      </c>
      <c r="E22" s="62">
        <f>Tabla1[[#This Row],[IVA
ADJUDICACIÓN]]</f>
        <v>3612.34</v>
      </c>
      <c r="F22" s="62">
        <f>Tabla1[[#This Row],[Total 
ADJUDICACIÓN]]</f>
        <v>20813.939999999999</v>
      </c>
    </row>
    <row r="23" spans="1:6" x14ac:dyDescent="0.3">
      <c r="A23" t="str">
        <f>Tabla1[[#This Row],[EXPTE ]]</f>
        <v>35/25 Lote 1</v>
      </c>
      <c r="B23" t="str">
        <f>Tabla1[[#This Row],[Adjudicatario]]</f>
        <v>IÑAKI BECERRA, S.L.</v>
      </c>
      <c r="C23">
        <f>Tabla1[[#This Row],[Canon
(ingreso para Ayuntamiento)]]</f>
        <v>0</v>
      </c>
      <c r="D23" s="62">
        <f>Tabla1[[#This Row],[Importe 
ADJUDICACIÓN ]]</f>
        <v>165675.95000000001</v>
      </c>
      <c r="E23" s="62">
        <f>Tabla1[[#This Row],[IVA
ADJUDICACIÓN]]</f>
        <v>34791.94</v>
      </c>
      <c r="F23" s="62">
        <f>Tabla1[[#This Row],[Total 
ADJUDICACIÓN]]</f>
        <v>200467.89</v>
      </c>
    </row>
    <row r="24" spans="1:6" x14ac:dyDescent="0.3">
      <c r="A24" t="str">
        <f>Tabla1[[#This Row],[EXPTE ]]</f>
        <v>35/25 Lote 2</v>
      </c>
      <c r="B24" t="str">
        <f>Tabla1[[#This Row],[Adjudicatario]]</f>
        <v>NEW SAMPER, S.L.</v>
      </c>
      <c r="C24">
        <f>Tabla1[[#This Row],[Canon
(ingreso para Ayuntamiento)]]</f>
        <v>0</v>
      </c>
      <c r="D24" s="62">
        <f>Tabla1[[#This Row],[Importe 
ADJUDICACIÓN ]]</f>
        <v>90870.1</v>
      </c>
      <c r="E24" s="62">
        <f>Tabla1[[#This Row],[IVA
ADJUDICACIÓN]]</f>
        <v>19082.72</v>
      </c>
      <c r="F24" s="62">
        <f>Tabla1[[#This Row],[Total 
ADJUDICACIÓN]]</f>
        <v>109952.82</v>
      </c>
    </row>
    <row r="25" spans="1:6" x14ac:dyDescent="0.3">
      <c r="A25" t="str">
        <f>Tabla1[[#This Row],[EXPTE ]]</f>
        <v>37/25</v>
      </c>
      <c r="B25" t="str">
        <f>Tabla1[[#This Row],[Adjudicatario]]</f>
        <v>STEALTH SECURITY SL</v>
      </c>
      <c r="C25">
        <f>Tabla1[[#This Row],[Canon
(ingreso para Ayuntamiento)]]</f>
        <v>0</v>
      </c>
      <c r="D25" s="62">
        <f>Tabla1[[#This Row],[Importe 
ADJUDICACIÓN ]]</f>
        <v>95278</v>
      </c>
      <c r="E25" s="62">
        <f>Tabla1[[#This Row],[IVA
ADJUDICACIÓN]]</f>
        <v>20008</v>
      </c>
      <c r="F25" s="62">
        <f>Tabla1[[#This Row],[Total 
ADJUDICACIÓN]]</f>
        <v>115286</v>
      </c>
    </row>
    <row r="26" spans="1:6" x14ac:dyDescent="0.3">
      <c r="A26" t="str">
        <f>Tabla1[[#This Row],[EXPTE ]]</f>
        <v>38/25</v>
      </c>
      <c r="B26" t="str">
        <f>Tabla1[[#This Row],[Adjudicatario]]</f>
        <v>EUROSOL PROTECTOR SYSTEM, S.L.</v>
      </c>
      <c r="C26">
        <f>Tabla1[[#This Row],[Canon
(ingreso para Ayuntamiento)]]</f>
        <v>0</v>
      </c>
      <c r="D26" s="62">
        <f>Tabla1[[#This Row],[Importe 
ADJUDICACIÓN ]]</f>
        <v>8467.52</v>
      </c>
      <c r="E26" s="62">
        <f>Tabla1[[#This Row],[IVA
ADJUDICACIÓN]]</f>
        <v>1778.18</v>
      </c>
      <c r="F26" s="62">
        <f>Tabla1[[#This Row],[Total 
ADJUDICACIÓN]]</f>
        <v>10245.700000000001</v>
      </c>
    </row>
    <row r="27" spans="1:6" x14ac:dyDescent="0.3">
      <c r="A27" t="str">
        <f>Tabla1[[#This Row],[EXPTE ]]</f>
        <v>39/25</v>
      </c>
      <c r="B27" t="str">
        <f>Tabla1[[#This Row],[Adjudicatario]]</f>
        <v xml:space="preserve">ADDA OPS S.A. </v>
      </c>
      <c r="C27">
        <f>Tabla1[[#This Row],[Canon
(ingreso para Ayuntamiento)]]</f>
        <v>0</v>
      </c>
      <c r="D27" s="62">
        <f>Tabla1[[#This Row],[Importe 
ADJUDICACIÓN ]]</f>
        <v>47224.45</v>
      </c>
      <c r="E27" s="62">
        <f>Tabla1[[#This Row],[IVA
ADJUDICACIÓN]]</f>
        <v>9917.1299999999992</v>
      </c>
      <c r="F27" s="62">
        <f>Tabla1[[#This Row],[Total 
ADJUDICACIÓN]]</f>
        <v>57141.579999999994</v>
      </c>
    </row>
    <row r="28" spans="1:6" x14ac:dyDescent="0.3">
      <c r="A28" t="str">
        <f>Tabla1[[#This Row],[EXPTE ]]</f>
        <v>40/25</v>
      </c>
      <c r="B28" t="str">
        <f>Tabla1[[#This Row],[Adjudicatario]]</f>
        <v>Ortoactiva suministros sanitarios y ortopédicos, SL</v>
      </c>
      <c r="C28">
        <f>Tabla1[[#This Row],[Canon
(ingreso para Ayuntamiento)]]</f>
        <v>0</v>
      </c>
      <c r="D28" s="62">
        <f>Tabla1[[#This Row],[Importe 
ADJUDICACIÓN ]]</f>
        <v>15509.63</v>
      </c>
      <c r="E28" s="62">
        <f>Tabla1[[#This Row],[IVA
ADJUDICACIÓN]]</f>
        <v>3257.02</v>
      </c>
      <c r="F28" s="62">
        <f>Tabla1[[#This Row],[Total 
ADJUDICACIÓN]]</f>
        <v>18766.649999999998</v>
      </c>
    </row>
    <row r="29" spans="1:6" x14ac:dyDescent="0.3">
      <c r="A29" t="str">
        <f>Tabla1[[#This Row],[EXPTE ]]</f>
        <v>41/25</v>
      </c>
      <c r="B29" t="str">
        <f>Tabla1[[#This Row],[Adjudicatario]]</f>
        <v>HARTFORD S.L</v>
      </c>
      <c r="C29">
        <f>Tabla1[[#This Row],[Canon
(ingreso para Ayuntamiento)]]</f>
        <v>0</v>
      </c>
      <c r="D29" s="62">
        <f>Tabla1[[#This Row],[Importe 
ADJUDICACIÓN ]]</f>
        <v>53589.599999999999</v>
      </c>
      <c r="E29" s="62">
        <f>Tabla1[[#This Row],[IVA
ADJUDICACIÓN]]</f>
        <v>5358.96</v>
      </c>
      <c r="F29" s="62">
        <f>Tabla1[[#This Row],[Total 
ADJUDICACIÓN]]</f>
        <v>58948.56</v>
      </c>
    </row>
    <row r="30" spans="1:6" x14ac:dyDescent="0.3">
      <c r="A30" t="str">
        <f>Tabla1[[#This Row],[EXPTE ]]</f>
        <v>42/25</v>
      </c>
      <c r="B30" t="str">
        <f>Tabla1[[#This Row],[Adjudicatario]]</f>
        <v>SAGRES S.L</v>
      </c>
      <c r="C30">
        <f>Tabla1[[#This Row],[Canon
(ingreso para Ayuntamiento)]]</f>
        <v>0</v>
      </c>
      <c r="D30" s="62">
        <f>Tabla1[[#This Row],[Importe 
ADJUDICACIÓN ]]</f>
        <v>61226</v>
      </c>
      <c r="E30" s="62">
        <f>Tabla1[[#This Row],[IVA
ADJUDICACIÓN]]</f>
        <v>12857.46</v>
      </c>
      <c r="F30" s="62">
        <f>Tabla1[[#This Row],[Total 
ADJUDICACIÓN]]</f>
        <v>74083.459999999992</v>
      </c>
    </row>
    <row r="31" spans="1:6" x14ac:dyDescent="0.3">
      <c r="A31" t="str">
        <f>Tabla1[[#This Row],[EXPTE ]]</f>
        <v>44/25</v>
      </c>
      <c r="B31" t="str">
        <f>Tabla1[[#This Row],[Adjudicatario]]</f>
        <v xml:space="preserve">ASOCIACION DE EDUCACION AMBIENTAL Y DEL CONSUMIDOR (ADEAC) </v>
      </c>
      <c r="C31">
        <f>Tabla1[[#This Row],[Canon
(ingreso para Ayuntamiento)]]</f>
        <v>0</v>
      </c>
      <c r="D31" s="62">
        <f>Tabla1[[#This Row],[Importe 
ADJUDICACIÓN ]]</f>
        <v>8233</v>
      </c>
      <c r="E31" s="62">
        <f>Tabla1[[#This Row],[IVA
ADJUDICACIÓN]]</f>
        <v>1728.93</v>
      </c>
      <c r="F31" s="62">
        <f>Tabla1[[#This Row],[Total 
ADJUDICACIÓN]]</f>
        <v>9961.93</v>
      </c>
    </row>
    <row r="32" spans="1:6" x14ac:dyDescent="0.3">
      <c r="A32" t="str">
        <f>Tabla1[[#This Row],[EXPTE ]]</f>
        <v>45/25 Lote 1</v>
      </c>
      <c r="B32" t="str">
        <f>Tabla1[[#This Row],[Adjudicatario]]</f>
        <v>HARTFORD S.L</v>
      </c>
      <c r="C32">
        <f>Tabla1[[#This Row],[Canon
(ingreso para Ayuntamiento)]]</f>
        <v>0</v>
      </c>
      <c r="D32" s="62">
        <f>Tabla1[[#This Row],[Importe 
ADJUDICACIÓN ]]</f>
        <v>180399.92</v>
      </c>
      <c r="E32" s="62">
        <f>Tabla1[[#This Row],[IVA
ADJUDICACIÓN]]</f>
        <v>18039.990000000002</v>
      </c>
      <c r="F32" s="62">
        <f>Tabla1[[#This Row],[Total 
ADJUDICACIÓN]]</f>
        <v>198439.91</v>
      </c>
    </row>
    <row r="33" spans="1:6" x14ac:dyDescent="0.3">
      <c r="A33" t="str">
        <f>Tabla1[[#This Row],[EXPTE ]]</f>
        <v>45/25 Lote 2</v>
      </c>
      <c r="B33" t="str">
        <f>Tabla1[[#This Row],[Adjudicatario]]</f>
        <v>VÁZQUEZ Y CIDONCHA CONSULTORES, S.L</v>
      </c>
      <c r="C33">
        <f>Tabla1[[#This Row],[Canon
(ingreso para Ayuntamiento)]]</f>
        <v>0</v>
      </c>
      <c r="D33" s="62">
        <f>Tabla1[[#This Row],[Importe 
ADJUDICACIÓN ]]</f>
        <v>43130.32</v>
      </c>
      <c r="E33" s="62">
        <f>Tabla1[[#This Row],[IVA
ADJUDICACIÓN]]</f>
        <v>5531.65</v>
      </c>
      <c r="F33" s="62">
        <f>Tabla1[[#This Row],[Total 
ADJUDICACIÓN]]</f>
        <v>48661.97</v>
      </c>
    </row>
    <row r="34" spans="1:6" x14ac:dyDescent="0.3">
      <c r="A34" t="str">
        <f>Tabla1[[#This Row],[EXPTE ]]</f>
        <v>46/25 lote 1</v>
      </c>
      <c r="B34" t="str">
        <f>Tabla1[[#This Row],[Adjudicatario]]</f>
        <v>SEYS CAD SYSTEMS SL</v>
      </c>
      <c r="C34">
        <f>Tabla1[[#This Row],[Canon
(ingreso para Ayuntamiento)]]</f>
        <v>0</v>
      </c>
      <c r="D34" s="62">
        <f>Tabla1[[#This Row],[Importe 
ADJUDICACIÓN ]]</f>
        <v>5699.27</v>
      </c>
      <c r="E34" s="62">
        <f>Tabla1[[#This Row],[IVA
ADJUDICACIÓN]]</f>
        <v>1116.8399999999999</v>
      </c>
      <c r="F34" s="62">
        <f>Tabla1[[#This Row],[Total 
ADJUDICACIÓN]]</f>
        <v>6816.1100000000006</v>
      </c>
    </row>
    <row r="35" spans="1:6" x14ac:dyDescent="0.3">
      <c r="A35" t="str">
        <f>Tabla1[[#This Row],[EXPTE ]]</f>
        <v>46/25 lote 2</v>
      </c>
      <c r="B35" t="str">
        <f>Tabla1[[#This Row],[Adjudicatario]]</f>
        <v>IZERTIS S.A.</v>
      </c>
      <c r="C35">
        <f>Tabla1[[#This Row],[Canon
(ingreso para Ayuntamiento)]]</f>
        <v>0</v>
      </c>
      <c r="D35" s="62">
        <f>Tabla1[[#This Row],[Importe 
ADJUDICACIÓN ]]</f>
        <v>1550.5</v>
      </c>
      <c r="E35" s="62">
        <f>Tabla1[[#This Row],[IVA
ADJUDICACIÓN]]</f>
        <v>325.57</v>
      </c>
      <c r="F35" s="62">
        <f>Tabla1[[#This Row],[Total 
ADJUDICACIÓN]]</f>
        <v>1876.07</v>
      </c>
    </row>
    <row r="36" spans="1:6" x14ac:dyDescent="0.3">
      <c r="A36" t="str">
        <f>Tabla1[[#This Row],[EXPTE ]]</f>
        <v>50/25</v>
      </c>
      <c r="B36" t="str">
        <f>Tabla1[[#This Row],[Adjudicatario]]</f>
        <v xml:space="preserve">MA PRODUCCIONES ESPJ. </v>
      </c>
      <c r="C36">
        <f>Tabla1[[#This Row],[Canon
(ingreso para Ayuntamiento)]]</f>
        <v>0</v>
      </c>
      <c r="D36" s="62">
        <f>Tabla1[[#This Row],[Importe 
ADJUDICACIÓN ]]</f>
        <v>30000</v>
      </c>
      <c r="E36" s="62">
        <f>Tabla1[[#This Row],[IVA
ADJUDICACIÓN]]</f>
        <v>6300</v>
      </c>
      <c r="F36" s="62">
        <f>Tabla1[[#This Row],[Total 
ADJUDICACIÓN]]</f>
        <v>36300</v>
      </c>
    </row>
    <row r="37" spans="1:6" x14ac:dyDescent="0.3">
      <c r="A37" t="str">
        <f>Tabla1[[#This Row],[EXPTE ]]</f>
        <v>51/25 (bis)</v>
      </c>
      <c r="B37" t="str">
        <f>Tabla1[[#This Row],[Adjudicatario]]</f>
        <v>SUSPIRIA, SL.</v>
      </c>
      <c r="C37">
        <f>Tabla1[[#This Row],[Canon
(ingreso para Ayuntamiento)]]</f>
        <v>0</v>
      </c>
      <c r="D37" s="62">
        <f>Tabla1[[#This Row],[Importe 
ADJUDICACIÓN ]]</f>
        <v>60000</v>
      </c>
      <c r="E37" s="62">
        <f>Tabla1[[#This Row],[IVA
ADJUDICACIÓN]]</f>
        <v>12600</v>
      </c>
      <c r="F37" s="62">
        <f>Tabla1[[#This Row],[Total 
ADJUDICACIÓN]]</f>
        <v>72600</v>
      </c>
    </row>
    <row r="38" spans="1:6" x14ac:dyDescent="0.3">
      <c r="A38" t="str">
        <f>Tabla1[[#This Row],[EXPTE ]]</f>
        <v>53/25</v>
      </c>
      <c r="B38" t="str">
        <f>Tabla1[[#This Row],[Adjudicatario]]</f>
        <v>ROCKOPOP, SL</v>
      </c>
      <c r="C38">
        <f>Tabla1[[#This Row],[Canon
(ingreso para Ayuntamiento)]]</f>
        <v>0</v>
      </c>
      <c r="D38" s="62">
        <f>Tabla1[[#This Row],[Importe 
ADJUDICACIÓN ]]</f>
        <v>32500</v>
      </c>
      <c r="E38" s="62">
        <f>Tabla1[[#This Row],[IVA
ADJUDICACIÓN]]</f>
        <v>6825</v>
      </c>
      <c r="F38" s="62">
        <f>Tabla1[[#This Row],[Total 
ADJUDICACIÓN]]</f>
        <v>39325</v>
      </c>
    </row>
    <row r="39" spans="1:6" x14ac:dyDescent="0.3">
      <c r="A39" t="str">
        <f>Tabla1[[#This Row],[EXPTE ]]</f>
        <v>56/25 lote 1</v>
      </c>
      <c r="B39" t="str">
        <f>Tabla1[[#This Row],[Adjudicatario]]</f>
        <v>DIDASCALIA FORMACIÓN Y CONSULTORÍA, S.L</v>
      </c>
      <c r="C39">
        <f>Tabla1[[#This Row],[Canon
(ingreso para Ayuntamiento)]]</f>
        <v>0</v>
      </c>
      <c r="D39" s="62">
        <f>Tabla1[[#This Row],[Importe 
ADJUDICACIÓN ]]</f>
        <v>3951.6</v>
      </c>
      <c r="E39" s="62">
        <f>Tabla1[[#This Row],[IVA
ADJUDICACIÓN]]</f>
        <v>0</v>
      </c>
      <c r="F39" s="62">
        <f>Tabla1[[#This Row],[Total 
ADJUDICACIÓN]]</f>
        <v>3951.6</v>
      </c>
    </row>
    <row r="40" spans="1:6" x14ac:dyDescent="0.3">
      <c r="A40" t="str">
        <f>Tabla1[[#This Row],[EXPTE ]]</f>
        <v>56/25 lote 2</v>
      </c>
      <c r="B40" t="str">
        <f>Tabla1[[#This Row],[Adjudicatario]]</f>
        <v>DIDASCALIA FORMACIÓN Y CONSULTORÍA, S.L</v>
      </c>
      <c r="C40">
        <f>Tabla1[[#This Row],[Canon
(ingreso para Ayuntamiento)]]</f>
        <v>0</v>
      </c>
      <c r="D40" s="62">
        <f>Tabla1[[#This Row],[Importe 
ADJUDICACIÓN ]]</f>
        <v>2607</v>
      </c>
      <c r="E40" s="62">
        <f>Tabla1[[#This Row],[IVA
ADJUDICACIÓN]]</f>
        <v>0</v>
      </c>
      <c r="F40" s="62">
        <f>Tabla1[[#This Row],[Total 
ADJUDICACIÓN]]</f>
        <v>2607</v>
      </c>
    </row>
    <row r="41" spans="1:6" x14ac:dyDescent="0.3">
      <c r="A41" t="str">
        <f>Tabla1[[#This Row],[EXPTE ]]</f>
        <v>56/25 lote 3</v>
      </c>
      <c r="B41" t="str">
        <f>Tabla1[[#This Row],[Adjudicatario]]</f>
        <v>DIDASCALIA FORMACIÓN Y CONSULTORÍA, S.L</v>
      </c>
      <c r="C41">
        <f>Tabla1[[#This Row],[Canon
(ingreso para Ayuntamiento)]]</f>
        <v>0</v>
      </c>
      <c r="D41" s="62">
        <f>Tabla1[[#This Row],[Importe 
ADJUDICACIÓN ]]</f>
        <v>1998</v>
      </c>
      <c r="E41" s="62">
        <f>Tabla1[[#This Row],[IVA
ADJUDICACIÓN]]</f>
        <v>0</v>
      </c>
      <c r="F41" s="62">
        <f>Tabla1[[#This Row],[Total 
ADJUDICACIÓN]]</f>
        <v>1998</v>
      </c>
    </row>
    <row r="42" spans="1:6" x14ac:dyDescent="0.3">
      <c r="A42" t="str">
        <f>Tabla1[[#This Row],[EXPTE ]]</f>
        <v>56/25 lote 4</v>
      </c>
      <c r="B42" t="str">
        <f>Tabla1[[#This Row],[Adjudicatario]]</f>
        <v>DIDASCALIA FORMACIÓN Y CONSULTORÍA, S.L</v>
      </c>
      <c r="C42">
        <f>Tabla1[[#This Row],[Canon
(ingreso para Ayuntamiento)]]</f>
        <v>0</v>
      </c>
      <c r="D42" s="62">
        <f>Tabla1[[#This Row],[Importe 
ADJUDICACIÓN ]]</f>
        <v>655.20000000000005</v>
      </c>
      <c r="E42" s="62">
        <f>Tabla1[[#This Row],[IVA
ADJUDICACIÓN]]</f>
        <v>0</v>
      </c>
      <c r="F42" s="62">
        <f>Tabla1[[#This Row],[Total 
ADJUDICACIÓN]]</f>
        <v>655.20000000000005</v>
      </c>
    </row>
    <row r="43" spans="1:6" x14ac:dyDescent="0.3">
      <c r="A43" t="str">
        <f>Tabla1[[#This Row],[EXPTE ]]</f>
        <v>56/25 lote 5</v>
      </c>
      <c r="B43" t="str">
        <f>Tabla1[[#This Row],[Adjudicatario]]</f>
        <v>DIDASCALIA FORMACIÓN Y CONSULTORÍA, S.L</v>
      </c>
      <c r="C43">
        <f>Tabla1[[#This Row],[Canon
(ingreso para Ayuntamiento)]]</f>
        <v>0</v>
      </c>
      <c r="D43" s="62">
        <f>Tabla1[[#This Row],[Importe 
ADJUDICACIÓN ]]</f>
        <v>608.4</v>
      </c>
      <c r="E43" s="62">
        <f>Tabla1[[#This Row],[IVA
ADJUDICACIÓN]]</f>
        <v>0</v>
      </c>
      <c r="F43" s="62">
        <f>Tabla1[[#This Row],[Total 
ADJUDICACIÓN]]</f>
        <v>608.4</v>
      </c>
    </row>
    <row r="44" spans="1:6" x14ac:dyDescent="0.3">
      <c r="A44" t="str">
        <f>Tabla1[[#This Row],[EXPTE ]]</f>
        <v>56/25 lote 6</v>
      </c>
      <c r="B44" t="str">
        <f>Tabla1[[#This Row],[Adjudicatario]]</f>
        <v>DIDASCALIA FORMACIÓN Y CONSULTORÍA, S.L</v>
      </c>
      <c r="C44">
        <f>Tabla1[[#This Row],[Canon
(ingreso para Ayuntamiento)]]</f>
        <v>0</v>
      </c>
      <c r="D44" s="62">
        <f>Tabla1[[#This Row],[Importe 
ADJUDICACIÓN ]]</f>
        <v>666</v>
      </c>
      <c r="E44" s="62">
        <f>Tabla1[[#This Row],[IVA
ADJUDICACIÓN]]</f>
        <v>0</v>
      </c>
      <c r="F44" s="62">
        <f>Tabla1[[#This Row],[Total 
ADJUDICACIÓN]]</f>
        <v>666</v>
      </c>
    </row>
    <row r="45" spans="1:6" x14ac:dyDescent="0.3">
      <c r="A45" t="str">
        <f>Tabla1[[#This Row],[EXPTE ]]</f>
        <v>56/25 lote 7</v>
      </c>
      <c r="B45" t="str">
        <f>Tabla1[[#This Row],[Adjudicatario]]</f>
        <v>DIDASCALIA FORMACIÓN Y CONSULTORÍA, S.L</v>
      </c>
      <c r="C45">
        <f>Tabla1[[#This Row],[Canon
(ingreso para Ayuntamiento)]]</f>
        <v>0</v>
      </c>
      <c r="D45" s="62">
        <f>Tabla1[[#This Row],[Importe 
ADJUDICACIÓN ]]</f>
        <v>1100</v>
      </c>
      <c r="E45" s="62">
        <f>Tabla1[[#This Row],[IVA
ADJUDICACIÓN]]</f>
        <v>0</v>
      </c>
      <c r="F45" s="62">
        <f>Tabla1[[#This Row],[Total 
ADJUDICACIÓN]]</f>
        <v>1100</v>
      </c>
    </row>
    <row r="46" spans="1:6" x14ac:dyDescent="0.3">
      <c r="A46" t="str">
        <f>Tabla1[[#This Row],[EXPTE ]]</f>
        <v>56/25 lote 8</v>
      </c>
      <c r="B46" t="str">
        <f>Tabla1[[#This Row],[Adjudicatario]]</f>
        <v>EDUCALIMPIA SL</v>
      </c>
      <c r="C46">
        <f>Tabla1[[#This Row],[Canon
(ingreso para Ayuntamiento)]]</f>
        <v>0</v>
      </c>
      <c r="D46" s="62">
        <f>Tabla1[[#This Row],[Importe 
ADJUDICACIÓN ]]</f>
        <v>990</v>
      </c>
      <c r="E46" s="62">
        <f>Tabla1[[#This Row],[IVA
ADJUDICACIÓN]]</f>
        <v>0</v>
      </c>
      <c r="F46" s="62">
        <f>Tabla1[[#This Row],[Total 
ADJUDICACIÓN]]</f>
        <v>990</v>
      </c>
    </row>
    <row r="47" spans="1:6" x14ac:dyDescent="0.3">
      <c r="A47" t="str">
        <f>Tabla1[[#This Row],[EXPTE ]]</f>
        <v>57/25</v>
      </c>
      <c r="B47" t="str">
        <f>Tabla1[[#This Row],[Adjudicatario]]</f>
        <v>ASFALTOS VICALVARO, S.L.</v>
      </c>
      <c r="C47">
        <f>Tabla1[[#This Row],[Canon
(ingreso para Ayuntamiento)]]</f>
        <v>0</v>
      </c>
      <c r="D47" s="62">
        <f>Tabla1[[#This Row],[Importe 
ADJUDICACIÓN ]]</f>
        <v>832781.94</v>
      </c>
      <c r="E47" s="62">
        <f>Tabla1[[#This Row],[IVA
ADJUDICACIÓN]]</f>
        <v>174884.21</v>
      </c>
      <c r="F47" s="62">
        <f>Tabla1[[#This Row],[Total 
ADJUDICACIÓN]]</f>
        <v>1007666.1499999999</v>
      </c>
    </row>
    <row r="48" spans="1:6" x14ac:dyDescent="0.3">
      <c r="A48" t="str">
        <f>Tabla1[[#This Row],[EXPTE ]]</f>
        <v>58/25</v>
      </c>
      <c r="B48" t="str">
        <f>Tabla1[[#This Row],[Adjudicatario]]</f>
        <v>MADEIRA ARQUITECTURA Y DISEÑO S.L.U.</v>
      </c>
      <c r="C48">
        <f>Tabla1[[#This Row],[Canon
(ingreso para Ayuntamiento)]]</f>
        <v>0</v>
      </c>
      <c r="D48" s="62">
        <f>Tabla1[[#This Row],[Importe 
ADJUDICACIÓN ]]</f>
        <v>19300</v>
      </c>
      <c r="E48" s="62">
        <f>Tabla1[[#This Row],[IVA
ADJUDICACIÓN]]</f>
        <v>4053</v>
      </c>
      <c r="F48" s="62">
        <f>Tabla1[[#This Row],[Total 
ADJUDICACIÓN]]</f>
        <v>23353</v>
      </c>
    </row>
    <row r="49" spans="1:6" x14ac:dyDescent="0.3">
      <c r="A49" t="str">
        <f>Tabla1[[#This Row],[EXPTE ]]</f>
        <v>62/25</v>
      </c>
      <c r="B49" t="str">
        <f>Tabla1[[#This Row],[Adjudicatario]]</f>
        <v>LAW AND BUSINESS ENTERPRISES
WORLDWIDE, S.L.</v>
      </c>
      <c r="C49">
        <f>Tabla1[[#This Row],[Canon
(ingreso para Ayuntamiento)]]</f>
        <v>0</v>
      </c>
      <c r="D49" s="62">
        <f>Tabla1[[#This Row],[Importe 
ADJUDICACIÓN ]]</f>
        <v>5807.2</v>
      </c>
      <c r="E49" s="62">
        <f>Tabla1[[#This Row],[IVA
ADJUDICACIÓN]]</f>
        <v>580.72</v>
      </c>
      <c r="F49" s="62">
        <f>Tabla1[[#This Row],[Total 
ADJUDICACIÓN]]</f>
        <v>6387.92</v>
      </c>
    </row>
    <row r="50" spans="1:6" x14ac:dyDescent="0.3">
      <c r="A50" t="str">
        <f>Tabla1[[#This Row],[EXPTE ]]</f>
        <v>63/25</v>
      </c>
      <c r="B50" t="str">
        <f>Tabla1[[#This Row],[Adjudicatario]]</f>
        <v xml:space="preserve">ASAC COMUNICACIONES, S.L </v>
      </c>
      <c r="C50">
        <f>Tabla1[[#This Row],[Canon
(ingreso para Ayuntamiento)]]</f>
        <v>0</v>
      </c>
      <c r="D50" s="62">
        <f>Tabla1[[#This Row],[Importe 
ADJUDICACIÓN ]]</f>
        <v>892455</v>
      </c>
      <c r="E50" s="62">
        <f>Tabla1[[#This Row],[IVA
ADJUDICACIÓN]]</f>
        <v>187415.55</v>
      </c>
      <c r="F50" s="62">
        <f>Tabla1[[#This Row],[Total 
ADJUDICACIÓN]]</f>
        <v>1079870.55</v>
      </c>
    </row>
    <row r="51" spans="1:6" x14ac:dyDescent="0.3">
      <c r="A51" t="str">
        <f>Tabla1[[#This Row],[EXPTE ]]</f>
        <v>64/25</v>
      </c>
      <c r="B51" t="str">
        <f>Tabla1[[#This Row],[Adjudicatario]]</f>
        <v xml:space="preserve">AB Traduktalia, S.L </v>
      </c>
      <c r="C51">
        <f>Tabla1[[#This Row],[Canon
(ingreso para Ayuntamiento)]]</f>
        <v>0</v>
      </c>
      <c r="D51" s="62">
        <f>Tabla1[[#This Row],[Importe 
ADJUDICACIÓN ]]</f>
        <v>7205.16</v>
      </c>
      <c r="E51" s="62">
        <f>Tabla1[[#This Row],[IVA
ADJUDICACIÓN]]</f>
        <v>1513.1</v>
      </c>
      <c r="F51" s="62">
        <f>Tabla1[[#This Row],[Total 
ADJUDICACIÓN]]</f>
        <v>8718.26</v>
      </c>
    </row>
    <row r="52" spans="1:6" x14ac:dyDescent="0.3">
      <c r="A52" t="str">
        <f>Tabla1[[#This Row],[EXPTE ]]</f>
        <v>65/25 Lote 1</v>
      </c>
      <c r="B52" t="str">
        <f>Tabla1[[#This Row],[Adjudicatario]]</f>
        <v xml:space="preserve">José Manuel Viñuela </v>
      </c>
      <c r="C52">
        <f>Tabla1[[#This Row],[Canon
(ingreso para Ayuntamiento)]]</f>
        <v>0</v>
      </c>
      <c r="D52" s="62">
        <f>Tabla1[[#This Row],[Importe 
ADJUDICACIÓN ]]</f>
        <v>35899.67</v>
      </c>
      <c r="E52" s="62">
        <f>Tabla1[[#This Row],[IVA
ADJUDICACIÓN]]</f>
        <v>7538.93</v>
      </c>
      <c r="F52" s="62">
        <f>Tabla1[[#This Row],[Total 
ADJUDICACIÓN]]</f>
        <v>43438.6</v>
      </c>
    </row>
    <row r="53" spans="1:6" x14ac:dyDescent="0.3">
      <c r="A53" t="str">
        <f>Tabla1[[#This Row],[EXPTE ]]</f>
        <v>65/25 Lote 2</v>
      </c>
      <c r="B53" t="str">
        <f>Tabla1[[#This Row],[Adjudicatario]]</f>
        <v>INSELEX RENTAL, SL</v>
      </c>
      <c r="C53">
        <f>Tabla1[[#This Row],[Canon
(ingreso para Ayuntamiento)]]</f>
        <v>0</v>
      </c>
      <c r="D53" s="62">
        <f>Tabla1[[#This Row],[Importe 
ADJUDICACIÓN ]]</f>
        <v>62802.559999999998</v>
      </c>
      <c r="E53" s="62">
        <f>Tabla1[[#This Row],[IVA
ADJUDICACIÓN]]</f>
        <v>13188.54</v>
      </c>
      <c r="F53" s="62">
        <f>Tabla1[[#This Row],[Total 
ADJUDICACIÓN]]</f>
        <v>75991.100000000006</v>
      </c>
    </row>
    <row r="54" spans="1:6" x14ac:dyDescent="0.3">
      <c r="A54" t="str">
        <f>Tabla1[[#This Row],[EXPTE ]]</f>
        <v>69/25</v>
      </c>
      <c r="B54" t="str">
        <f>Tabla1[[#This Row],[Adjudicatario]]</f>
        <v>EASYVISTA S.L.U</v>
      </c>
      <c r="C54">
        <f>Tabla1[[#This Row],[Canon
(ingreso para Ayuntamiento)]]</f>
        <v>0</v>
      </c>
      <c r="D54" s="62">
        <f>Tabla1[[#This Row],[Importe 
ADJUDICACIÓN ]]</f>
        <v>24372.799999999999</v>
      </c>
      <c r="E54" s="62">
        <f>Tabla1[[#This Row],[IVA
ADJUDICACIÓN]]</f>
        <v>5118.29</v>
      </c>
      <c r="F54" s="62">
        <f>Tabla1[[#This Row],[Total 
ADJUDICACIÓN]]</f>
        <v>29491.09</v>
      </c>
    </row>
    <row r="55" spans="1:6" x14ac:dyDescent="0.3">
      <c r="A55" t="str">
        <f>Tabla1[[#This Row],[EXPTE ]]</f>
        <v>72/25 lote 1</v>
      </c>
      <c r="B55" t="str">
        <f>Tabla1[[#This Row],[Adjudicatario]]</f>
        <v>IZERTIS S.A.</v>
      </c>
      <c r="C55">
        <f>Tabla1[[#This Row],[Canon
(ingreso para Ayuntamiento)]]</f>
        <v>0</v>
      </c>
      <c r="D55" s="62">
        <f>Tabla1[[#This Row],[Importe 
ADJUDICACIÓN ]]</f>
        <v>63948.800000000003</v>
      </c>
      <c r="E55" s="62">
        <f>Tabla1[[#This Row],[IVA
ADJUDICACIÓN]]</f>
        <v>13429.25</v>
      </c>
      <c r="F55" s="62">
        <f>Tabla1[[#This Row],[Total 
ADJUDICACIÓN]]</f>
        <v>77378.05</v>
      </c>
    </row>
    <row r="56" spans="1:6" x14ac:dyDescent="0.3">
      <c r="A56" t="str">
        <f>Tabla1[[#This Row],[EXPTE ]]</f>
        <v>72/25 lote 2</v>
      </c>
      <c r="B56" t="str">
        <f>Tabla1[[#This Row],[Adjudicatario]]</f>
        <v>IZERTIS S.A.</v>
      </c>
      <c r="C56">
        <f>Tabla1[[#This Row],[Canon
(ingreso para Ayuntamiento)]]</f>
        <v>0</v>
      </c>
      <c r="D56" s="62">
        <f>Tabla1[[#This Row],[Importe 
ADJUDICACIÓN ]]</f>
        <v>7060.9</v>
      </c>
      <c r="E56" s="62">
        <f>Tabla1[[#This Row],[IVA
ADJUDICACIÓN]]</f>
        <v>1482.79</v>
      </c>
      <c r="F56" s="62">
        <f>Tabla1[[#This Row],[Total 
ADJUDICACIÓN]]</f>
        <v>8543.6899999999987</v>
      </c>
    </row>
    <row r="57" spans="1:6" x14ac:dyDescent="0.3">
      <c r="A57" t="str">
        <f>Tabla1[[#This Row],[EXPTE ]]</f>
        <v>72/25 lote 3</v>
      </c>
      <c r="B57" t="str">
        <f>Tabla1[[#This Row],[Adjudicatario]]</f>
        <v>JUAN SIERRA PASCUAL</v>
      </c>
      <c r="C57">
        <f>Tabla1[[#This Row],[Canon
(ingreso para Ayuntamiento)]]</f>
        <v>0</v>
      </c>
      <c r="D57" s="62">
        <f>Tabla1[[#This Row],[Importe 
ADJUDICACIÓN ]]</f>
        <v>38920.32</v>
      </c>
      <c r="E57" s="62">
        <f>Tabla1[[#This Row],[IVA
ADJUDICACIÓN]]</f>
        <v>8173.27</v>
      </c>
      <c r="F57" s="62">
        <f>Tabla1[[#This Row],[Total 
ADJUDICACIÓN]]</f>
        <v>47093.59</v>
      </c>
    </row>
    <row r="58" spans="1:6" x14ac:dyDescent="0.3">
      <c r="A58" t="str">
        <f>Tabla1[[#This Row],[EXPTE ]]</f>
        <v>72/25 lote 4</v>
      </c>
      <c r="B58" t="str">
        <f>Tabla1[[#This Row],[Adjudicatario]]</f>
        <v>DISPROIN LEVANTE S.L.</v>
      </c>
      <c r="C58">
        <f>Tabla1[[#This Row],[Canon
(ingreso para Ayuntamiento)]]</f>
        <v>0</v>
      </c>
      <c r="D58" s="62">
        <f>Tabla1[[#This Row],[Importe 
ADJUDICACIÓN ]]</f>
        <v>17591.86</v>
      </c>
      <c r="E58" s="62">
        <f>Tabla1[[#This Row],[IVA
ADJUDICACIÓN]]</f>
        <v>3694.29</v>
      </c>
      <c r="F58" s="62">
        <f>Tabla1[[#This Row],[Total 
ADJUDICACIÓN]]</f>
        <v>21286.15</v>
      </c>
    </row>
    <row r="59" spans="1:6" x14ac:dyDescent="0.3">
      <c r="A59" t="str">
        <f>Tabla1[[#This Row],[EXPTE ]]</f>
        <v>74/25</v>
      </c>
      <c r="B59" t="str">
        <f>Tabla1[[#This Row],[Adjudicatario]]</f>
        <v>VAP Servicios Sanitarios SL</v>
      </c>
      <c r="C59">
        <f>Tabla1[[#This Row],[Canon
(ingreso para Ayuntamiento)]]</f>
        <v>0</v>
      </c>
      <c r="D59" s="62">
        <f>Tabla1[[#This Row],[Importe 
ADJUDICACIÓN ]]</f>
        <v>3010</v>
      </c>
      <c r="E59" s="62">
        <f>Tabla1[[#This Row],[IVA
ADJUDICACIÓN]]</f>
        <v>0</v>
      </c>
      <c r="F59" s="62">
        <f>Tabla1[[#This Row],[Total 
ADJUDICACIÓN]]</f>
        <v>3010</v>
      </c>
    </row>
    <row r="60" spans="1:6" x14ac:dyDescent="0.3">
      <c r="A60" t="str">
        <f>Tabla1[[#This Row],[EXPTE ]]</f>
        <v>75/25</v>
      </c>
      <c r="B60" t="str">
        <f>Tabla1[[#This Row],[Adjudicatario]]</f>
        <v xml:space="preserve">Estudio Hyo Comunicación Global S.L. </v>
      </c>
      <c r="C60">
        <f>Tabla1[[#This Row],[Canon
(ingreso para Ayuntamiento)]]</f>
        <v>0</v>
      </c>
      <c r="D60" s="62">
        <f>Tabla1[[#This Row],[Importe 
ADJUDICACIÓN ]]</f>
        <v>1680</v>
      </c>
      <c r="E60" s="62">
        <f>Tabla1[[#This Row],[IVA
ADJUDICACIÓN]]</f>
        <v>352.8</v>
      </c>
      <c r="F60" s="62">
        <f>Tabla1[[#This Row],[Total 
ADJUDICACIÓN]]</f>
        <v>2032.8</v>
      </c>
    </row>
    <row r="61" spans="1:6" x14ac:dyDescent="0.3">
      <c r="A61" t="str">
        <f>Tabla1[[#This Row],[EXPTE ]]</f>
        <v>78/25</v>
      </c>
      <c r="B61" t="str">
        <f>Tabla1[[#This Row],[Adjudicatario]]</f>
        <v>ORTIZ CONSTRUCCIONES Y PROYECTOS SA</v>
      </c>
      <c r="C61">
        <f>Tabla1[[#This Row],[Canon
(ingreso para Ayuntamiento)]]</f>
        <v>0</v>
      </c>
      <c r="D61" s="62">
        <f>Tabla1[[#This Row],[Importe 
ADJUDICACIÓN ]]</f>
        <v>2210544.38</v>
      </c>
      <c r="E61" s="62">
        <f>Tabla1[[#This Row],[IVA
ADJUDICACIÓN]]</f>
        <v>464214.32</v>
      </c>
      <c r="F61" s="62">
        <f>Tabla1[[#This Row],[Total 
ADJUDICACIÓN]]</f>
        <v>2674758.6999999997</v>
      </c>
    </row>
    <row r="62" spans="1:6" x14ac:dyDescent="0.3">
      <c r="A62" t="str">
        <f>Tabla1[[#This Row],[EXPTE ]]</f>
        <v>80/25</v>
      </c>
      <c r="B62" t="str">
        <f>Tabla1[[#This Row],[Adjudicatario]]</f>
        <v>GSG METRICS S.L.</v>
      </c>
      <c r="C62">
        <f>Tabla1[[#This Row],[Canon
(ingreso para Ayuntamiento)]]</f>
        <v>0</v>
      </c>
      <c r="D62" s="62">
        <f>Tabla1[[#This Row],[Importe 
ADJUDICACIÓN ]]</f>
        <v>15500</v>
      </c>
      <c r="E62" s="62">
        <f>Tabla1[[#This Row],[IVA
ADJUDICACIÓN]]</f>
        <v>3255</v>
      </c>
      <c r="F62" s="62">
        <f>Tabla1[[#This Row],[Total 
ADJUDICACIÓN]]</f>
        <v>18755</v>
      </c>
    </row>
    <row r="63" spans="1:6" x14ac:dyDescent="0.3">
      <c r="A63" t="str">
        <f>Tabla1[[#This Row],[EXPTE ]]</f>
        <v>81/25</v>
      </c>
      <c r="B63" t="str">
        <f>Tabla1[[#This Row],[Adjudicatario]]</f>
        <v>CINK VENTURING SL</v>
      </c>
      <c r="C63">
        <f>Tabla1[[#This Row],[Canon
(ingreso para Ayuntamiento)]]</f>
        <v>0</v>
      </c>
      <c r="D63" s="62">
        <f>Tabla1[[#This Row],[Importe 
ADJUDICACIÓN ]]</f>
        <v>14449.04</v>
      </c>
      <c r="E63" s="62">
        <f>Tabla1[[#This Row],[IVA
ADJUDICACIÓN]]</f>
        <v>3034.3</v>
      </c>
      <c r="F63" s="62">
        <f>Tabla1[[#This Row],[Total 
ADJUDICACIÓN]]</f>
        <v>17483.34</v>
      </c>
    </row>
    <row r="64" spans="1:6" x14ac:dyDescent="0.3">
      <c r="A64" t="str">
        <f>Tabla1[[#This Row],[EXPTE ]]</f>
        <v>83/58</v>
      </c>
      <c r="B64" t="str">
        <f>Tabla1[[#This Row],[Adjudicatario]]</f>
        <v>INDUSTRIAS MAQUIESCENIC, S.L.</v>
      </c>
      <c r="C64">
        <f>Tabla1[[#This Row],[Canon
(ingreso para Ayuntamiento)]]</f>
        <v>0</v>
      </c>
      <c r="D64" s="62">
        <f>Tabla1[[#This Row],[Importe 
ADJUDICACIÓN ]]</f>
        <v>12449.09</v>
      </c>
      <c r="E64" s="62">
        <f>Tabla1[[#This Row],[IVA
ADJUDICACIÓN]]</f>
        <v>2614.3000000000002</v>
      </c>
      <c r="F64" s="62">
        <f>Tabla1[[#This Row],[Total 
ADJUDICACIÓN]]</f>
        <v>15063.39</v>
      </c>
    </row>
    <row r="65" spans="1:6" x14ac:dyDescent="0.3">
      <c r="A65" t="str">
        <f>Tabla1[[#This Row],[EXPTE ]]</f>
        <v>84/25</v>
      </c>
      <c r="B65" t="str">
        <f>Tabla1[[#This Row],[Adjudicatario]]</f>
        <v>Maintenance Development S.A</v>
      </c>
      <c r="C65">
        <f>Tabla1[[#This Row],[Canon
(ingreso para Ayuntamiento)]]</f>
        <v>0</v>
      </c>
      <c r="D65" s="62">
        <f>Tabla1[[#This Row],[Importe 
ADJUDICACIÓN ]]</f>
        <v>54140.25</v>
      </c>
      <c r="E65" s="62">
        <f>Tabla1[[#This Row],[IVA
ADJUDICACIÓN]]</f>
        <v>11369.45</v>
      </c>
      <c r="F65" s="62">
        <f>Tabla1[[#This Row],[Total 
ADJUDICACIÓN]]</f>
        <v>65509.7</v>
      </c>
    </row>
    <row r="66" spans="1:6" x14ac:dyDescent="0.3">
      <c r="A66" t="str">
        <f>Tabla1[[#This Row],[EXPTE ]]</f>
        <v>85/25</v>
      </c>
      <c r="B66" t="str">
        <f>Tabla1[[#This Row],[Adjudicatario]]</f>
        <v xml:space="preserve">Padecasa Obras y Servicios, S.A. </v>
      </c>
      <c r="C66">
        <f>Tabla1[[#This Row],[Canon
(ingreso para Ayuntamiento)]]</f>
        <v>0</v>
      </c>
      <c r="D66" s="62">
        <f>Tabla1[[#This Row],[Importe 
ADJUDICACIÓN ]]</f>
        <v>1284397.47</v>
      </c>
      <c r="E66" s="62">
        <f>Tabla1[[#This Row],[IVA
ADJUDICACIÓN]]</f>
        <v>269723.46999999997</v>
      </c>
      <c r="F66" s="62">
        <f>Tabla1[[#This Row],[Total 
ADJUDICACIÓN]]</f>
        <v>1554120.94</v>
      </c>
    </row>
    <row r="67" spans="1:6" x14ac:dyDescent="0.3">
      <c r="A67" t="str">
        <f>Tabla1[[#This Row],[EXPTE ]]</f>
        <v>86/25</v>
      </c>
      <c r="B67" t="str">
        <f>Tabla1[[#This Row],[Adjudicatario]]</f>
        <v>VITALY HEALTH SERVICES, SL</v>
      </c>
      <c r="C67">
        <f>Tabla1[[#This Row],[Canon
(ingreso para Ayuntamiento)]]</f>
        <v>0</v>
      </c>
      <c r="D67" s="62">
        <f>Tabla1[[#This Row],[Importe 
ADJUDICACIÓN ]]</f>
        <v>3200</v>
      </c>
      <c r="E67" s="62">
        <f>Tabla1[[#This Row],[IVA
ADJUDICACIÓN]]</f>
        <v>0</v>
      </c>
      <c r="F67" s="62">
        <f>Tabla1[[#This Row],[Total 
ADJUDICACIÓN]]</f>
        <v>3200</v>
      </c>
    </row>
    <row r="68" spans="1:6" x14ac:dyDescent="0.3">
      <c r="A68" t="str">
        <f>Tabla1[[#This Row],[EXPTE ]]</f>
        <v>87/25</v>
      </c>
      <c r="B68" t="str">
        <f>Tabla1[[#This Row],[Adjudicatario]]</f>
        <v xml:space="preserve">FOREVENT SERVICIOS ORGANIZATIVOS, S.L </v>
      </c>
      <c r="C68">
        <f>Tabla1[[#This Row],[Canon
(ingreso para Ayuntamiento)]]</f>
        <v>0</v>
      </c>
      <c r="D68" s="62">
        <f>Tabla1[[#This Row],[Importe 
ADJUDICACIÓN ]]</f>
        <v>92150</v>
      </c>
      <c r="E68" s="62">
        <f>Tabla1[[#This Row],[IVA
ADJUDICACIÓN]]</f>
        <v>19561.5</v>
      </c>
      <c r="F68" s="62">
        <f>Tabla1[[#This Row],[Total 
ADJUDICACIÓN]]</f>
        <v>111711.5</v>
      </c>
    </row>
    <row r="69" spans="1:6" x14ac:dyDescent="0.3">
      <c r="A69" t="str">
        <f>Tabla1[[#This Row],[EXPTE ]]</f>
        <v>89/25</v>
      </c>
      <c r="B69" t="str">
        <f>Tabla1[[#This Row],[Adjudicatario]]</f>
        <v xml:space="preserve">TALWAR TECHNOLOGIES S.S. L  </v>
      </c>
      <c r="C69">
        <f>Tabla1[[#This Row],[Canon
(ingreso para Ayuntamiento)]]</f>
        <v>0</v>
      </c>
      <c r="D69" s="62">
        <f>Tabla1[[#This Row],[Importe 
ADJUDICACIÓN ]]</f>
        <v>19636.36</v>
      </c>
      <c r="E69" s="62">
        <f>Tabla1[[#This Row],[IVA
ADJUDICACIÓN]]</f>
        <v>4123.6400000000003</v>
      </c>
      <c r="F69" s="62">
        <f>Tabla1[[#This Row],[Total 
ADJUDICACIÓN]]</f>
        <v>23760</v>
      </c>
    </row>
    <row r="70" spans="1:6" x14ac:dyDescent="0.3">
      <c r="A70" t="str">
        <f>Tabla1[[#This Row],[EXPTE ]]</f>
        <v>96/25</v>
      </c>
      <c r="B70" t="str">
        <f>Tabla1[[#This Row],[Adjudicatario]]</f>
        <v>PRODUCCIONES MULTIPLE S.L.</v>
      </c>
      <c r="C70">
        <f>Tabla1[[#This Row],[Canon
(ingreso para Ayuntamiento)]]</f>
        <v>0</v>
      </c>
      <c r="D70" s="62">
        <f>Tabla1[[#This Row],[Importe 
ADJUDICACIÓN ]]</f>
        <v>20671.560000000001</v>
      </c>
      <c r="E70" s="62">
        <f>Tabla1[[#This Row],[IVA
ADJUDICACIÓN]]</f>
        <v>4341.03</v>
      </c>
      <c r="F70" s="62">
        <f>Tabla1[[#This Row],[Total 
ADJUDICACIÓN]]</f>
        <v>25012.59</v>
      </c>
    </row>
    <row r="71" spans="1:6" x14ac:dyDescent="0.3">
      <c r="A71" t="str">
        <f>Tabla1[[#This Row],[EXPTE ]]</f>
        <v>112/25 lote 1</v>
      </c>
      <c r="B71" t="str">
        <f>Tabla1[[#This Row],[Adjudicatario]]</f>
        <v>DISINFOR, S.L.</v>
      </c>
      <c r="C71">
        <f>Tabla1[[#This Row],[Canon
(ingreso para Ayuntamiento)]]</f>
        <v>0</v>
      </c>
      <c r="D71" s="62">
        <f>Tabla1[[#This Row],[Importe 
ADJUDICACIÓN ]]</f>
        <v>18449</v>
      </c>
      <c r="E71" s="62">
        <f>Tabla1[[#This Row],[IVA
ADJUDICACIÓN]]</f>
        <v>3874.29</v>
      </c>
      <c r="F71" s="62">
        <f>Tabla1[[#This Row],[Total 
ADJUDICACIÓN]]</f>
        <v>22323.29</v>
      </c>
    </row>
    <row r="72" spans="1:6" x14ac:dyDescent="0.3">
      <c r="A72" t="str">
        <f>Tabla1[[#This Row],[EXPTE ]]</f>
        <v>112/25 lote 2</v>
      </c>
      <c r="B72" t="str">
        <f>Tabla1[[#This Row],[Adjudicatario]]</f>
        <v>RIELLO-ENERDATA S.L.</v>
      </c>
      <c r="C72">
        <f>Tabla1[[#This Row],[Canon
(ingreso para Ayuntamiento)]]</f>
        <v>0</v>
      </c>
      <c r="D72" s="62">
        <f>Tabla1[[#This Row],[Importe 
ADJUDICACIÓN ]]</f>
        <v>5000</v>
      </c>
      <c r="E72" s="62">
        <f>Tabla1[[#This Row],[IVA
ADJUDICACIÓN]]</f>
        <v>1050</v>
      </c>
      <c r="F72" s="62">
        <f>Tabla1[[#This Row],[Total 
ADJUDICACIÓN]]</f>
        <v>6050</v>
      </c>
    </row>
    <row r="73" spans="1:6" x14ac:dyDescent="0.3">
      <c r="D73" s="63">
        <f>SUM(D2:D72)</f>
        <v>9729363.2400000002</v>
      </c>
      <c r="E73" s="63">
        <f>SUM(E2:E72)</f>
        <v>1747437.1500000004</v>
      </c>
      <c r="F73" s="63">
        <f>SUM(F2:F72)</f>
        <v>11476800.389999997</v>
      </c>
    </row>
  </sheetData>
  <sheetProtection algorithmName="SHA-512" hashValue="GQwkOA8LwCvU9+Q8lpIun6stQlNdJzplyq7h6xRZE9cfmw3/8n2H0JYRvWVQ26wfU3tiMSF1z0hYtLBr7Uhdrw==" saltValue="HZf8N+Zhi66SSVyJO1OlCg==" spinCount="100000" sheet="1" objects="1" scenarios="1"/>
  <autoFilter ref="A1:F72" xr:uid="{BB6ADB18-3CB9-4197-8E5C-4EA7EB82855C}">
    <sortState ref="A2:F73">
      <sortCondition descending="1" ref="B1:B72"/>
    </sortState>
  </autoFilter>
  <sortState ref="A2:F72">
    <sortCondition ref="B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workbookViewId="0">
      <selection activeCell="E6" sqref="E6"/>
    </sheetView>
  </sheetViews>
  <sheetFormatPr baseColWidth="10" defaultRowHeight="14.4" x14ac:dyDescent="0.3"/>
  <cols>
    <col min="1" max="1" width="24" customWidth="1"/>
    <col min="3" max="3" width="16.33203125" customWidth="1"/>
    <col min="4" max="4" width="61.77734375" customWidth="1"/>
    <col min="5" max="5" width="38.21875" customWidth="1"/>
    <col min="6" max="6" width="77.88671875" customWidth="1"/>
    <col min="7" max="7" width="34.33203125" customWidth="1"/>
  </cols>
  <sheetData>
    <row r="1" spans="1:7" ht="27" thickBot="1" x14ac:dyDescent="0.35">
      <c r="A1" s="40" t="s">
        <v>126</v>
      </c>
      <c r="B1" s="41" t="s">
        <v>127</v>
      </c>
      <c r="C1" s="42" t="s">
        <v>125</v>
      </c>
      <c r="D1" s="41" t="s">
        <v>128</v>
      </c>
      <c r="E1" s="42" t="s">
        <v>129</v>
      </c>
      <c r="F1" s="41" t="s">
        <v>131</v>
      </c>
      <c r="G1" s="17" t="s">
        <v>130</v>
      </c>
    </row>
    <row r="2" spans="1:7" ht="39.6" x14ac:dyDescent="0.3">
      <c r="A2" s="43" t="s">
        <v>602</v>
      </c>
      <c r="B2" s="39">
        <v>45840</v>
      </c>
      <c r="C2" s="43" t="s">
        <v>566</v>
      </c>
      <c r="D2" s="43" t="s">
        <v>589</v>
      </c>
      <c r="E2" s="18" t="s">
        <v>573</v>
      </c>
      <c r="F2" s="43" t="s">
        <v>581</v>
      </c>
    </row>
    <row r="3" spans="1:7" ht="26.4" x14ac:dyDescent="0.3">
      <c r="A3" s="43" t="s">
        <v>603</v>
      </c>
      <c r="B3" s="39">
        <v>45845</v>
      </c>
      <c r="C3" s="43" t="s">
        <v>567</v>
      </c>
      <c r="D3" s="43" t="s">
        <v>591</v>
      </c>
      <c r="E3" s="18" t="s">
        <v>574</v>
      </c>
      <c r="F3" s="43" t="s">
        <v>582</v>
      </c>
    </row>
    <row r="4" spans="1:7" ht="66" x14ac:dyDescent="0.3">
      <c r="A4" s="43" t="s">
        <v>593</v>
      </c>
      <c r="B4" s="39">
        <v>45874</v>
      </c>
      <c r="C4" s="43" t="s">
        <v>568</v>
      </c>
      <c r="D4" s="43" t="s">
        <v>592</v>
      </c>
      <c r="E4" s="18" t="s">
        <v>575</v>
      </c>
      <c r="F4" s="43" t="s">
        <v>583</v>
      </c>
    </row>
    <row r="5" spans="1:7" ht="39.6" x14ac:dyDescent="0.3">
      <c r="A5" s="43" t="s">
        <v>590</v>
      </c>
      <c r="B5" s="39">
        <v>45869</v>
      </c>
      <c r="C5" s="43" t="s">
        <v>566</v>
      </c>
      <c r="D5" s="43" t="s">
        <v>589</v>
      </c>
      <c r="E5" s="18" t="s">
        <v>576</v>
      </c>
      <c r="F5" s="43" t="s">
        <v>584</v>
      </c>
    </row>
    <row r="6" spans="1:7" ht="79.2" x14ac:dyDescent="0.3">
      <c r="A6" s="43" t="s">
        <v>601</v>
      </c>
      <c r="B6" s="39">
        <v>45889</v>
      </c>
      <c r="C6" s="43" t="s">
        <v>569</v>
      </c>
      <c r="D6" s="43" t="s">
        <v>594</v>
      </c>
      <c r="E6" s="18" t="s">
        <v>577</v>
      </c>
      <c r="F6" s="43" t="s">
        <v>585</v>
      </c>
    </row>
    <row r="7" spans="1:7" ht="39.6" x14ac:dyDescent="0.3">
      <c r="A7" s="43" t="s">
        <v>596</v>
      </c>
      <c r="B7" s="39">
        <v>45952</v>
      </c>
      <c r="C7" s="43" t="s">
        <v>570</v>
      </c>
      <c r="D7" s="43" t="s">
        <v>595</v>
      </c>
      <c r="E7" s="18" t="s">
        <v>578</v>
      </c>
      <c r="F7" s="43" t="s">
        <v>586</v>
      </c>
    </row>
    <row r="8" spans="1:7" ht="52.8" x14ac:dyDescent="0.3">
      <c r="A8" s="43" t="s">
        <v>598</v>
      </c>
      <c r="B8" s="39">
        <v>45959</v>
      </c>
      <c r="C8" s="43" t="s">
        <v>571</v>
      </c>
      <c r="D8" s="43" t="s">
        <v>597</v>
      </c>
      <c r="E8" s="18" t="s">
        <v>579</v>
      </c>
      <c r="F8" s="43" t="s">
        <v>587</v>
      </c>
    </row>
    <row r="9" spans="1:7" ht="39.6" x14ac:dyDescent="0.3">
      <c r="A9" s="43" t="s">
        <v>600</v>
      </c>
      <c r="B9" s="39">
        <v>45965</v>
      </c>
      <c r="C9" s="43" t="s">
        <v>572</v>
      </c>
      <c r="D9" s="43" t="s">
        <v>599</v>
      </c>
      <c r="E9" s="18" t="s">
        <v>580</v>
      </c>
      <c r="F9" s="43" t="s">
        <v>588</v>
      </c>
    </row>
  </sheetData>
  <sheetProtection algorithmName="SHA-512" hashValue="EMKeCKHLKbIbDrXGkH8iflNfZksVmSu+MssL6Ujz/YmgO9/zQCtkTP4uuPH8xECU7AADFHZcvXxEcqXsiGaM2g==" saltValue="CEF1J97itGoMf33Z/4h01g==" spinCount="100000" sheet="1" objects="1" scenarios="1"/>
  <dataValidations count="1">
    <dataValidation type="date" allowBlank="1" showInputMessage="1" showErrorMessage="1" sqref="B2:B110" xr:uid="{00000000-0002-0000-0300-000000000000}">
      <formula1>46023</formula1>
      <formula2>46752</formula2>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7"/>
  <sheetViews>
    <sheetView workbookViewId="0">
      <selection activeCell="E2" sqref="E2"/>
    </sheetView>
  </sheetViews>
  <sheetFormatPr baseColWidth="10" defaultRowHeight="14.4" x14ac:dyDescent="0.3"/>
  <cols>
    <col min="2" max="2" width="18.109375" customWidth="1"/>
    <col min="4" max="4" width="19.5546875" customWidth="1"/>
    <col min="5" max="5" width="25.44140625" customWidth="1"/>
    <col min="6" max="6" width="24.5546875" customWidth="1"/>
  </cols>
  <sheetData>
    <row r="1" spans="1:6" ht="28.8" x14ac:dyDescent="0.3">
      <c r="A1" s="123"/>
      <c r="B1" s="30" t="s">
        <v>146</v>
      </c>
      <c r="C1" s="30" t="s">
        <v>147</v>
      </c>
      <c r="D1" s="30" t="s">
        <v>148</v>
      </c>
      <c r="E1" s="30" t="s">
        <v>149</v>
      </c>
      <c r="F1" s="30" t="s">
        <v>135</v>
      </c>
    </row>
    <row r="2" spans="1:6" x14ac:dyDescent="0.3">
      <c r="A2" s="124"/>
      <c r="B2" s="36" t="s">
        <v>46</v>
      </c>
      <c r="C2" s="26">
        <f>'Datos para parta NO publicar'!H2</f>
        <v>17</v>
      </c>
      <c r="D2" s="27">
        <f>(E2+F2)/($F$9+$E$9)</f>
        <v>0.36718791886733998</v>
      </c>
      <c r="E2" s="28">
        <f>'Datos para parta NO publicar'!J2</f>
        <v>3572504.6399999997</v>
      </c>
      <c r="F2" s="28"/>
    </row>
    <row r="3" spans="1:6" x14ac:dyDescent="0.3">
      <c r="A3" s="124"/>
      <c r="B3" s="36" t="s">
        <v>10</v>
      </c>
      <c r="C3" s="26">
        <f>'Datos para parta NO publicar'!H3</f>
        <v>4</v>
      </c>
      <c r="D3" s="27">
        <f t="shared" ref="D3:D8" si="0">(E3+F3)/($F$9+$E$9)</f>
        <v>0.29113455116513876</v>
      </c>
      <c r="E3" s="28">
        <f>'Datos para parta NO publicar'!J3</f>
        <v>2832553.8</v>
      </c>
      <c r="F3" s="28">
        <f>'[3]Datos NO publicar'!H5</f>
        <v>0</v>
      </c>
    </row>
    <row r="4" spans="1:6" x14ac:dyDescent="0.3">
      <c r="A4" s="124"/>
      <c r="B4" s="36" t="s">
        <v>145</v>
      </c>
      <c r="C4" s="26">
        <f>'Datos para parta NO publicar'!H4</f>
        <v>28</v>
      </c>
      <c r="D4" s="27">
        <f t="shared" si="0"/>
        <v>0.29866226682271557</v>
      </c>
      <c r="E4" s="28">
        <f>'Datos para parta NO publicar'!J4</f>
        <v>2905793.68</v>
      </c>
      <c r="F4" s="28">
        <f>'[3]Datos NO publicar'!H6</f>
        <v>0</v>
      </c>
    </row>
    <row r="5" spans="1:6" x14ac:dyDescent="0.3">
      <c r="A5" s="124"/>
      <c r="B5" s="36" t="s">
        <v>144</v>
      </c>
      <c r="C5" s="26">
        <f>'Datos para parta NO publicar'!H5</f>
        <v>14</v>
      </c>
      <c r="D5" s="27">
        <f t="shared" si="0"/>
        <v>2.0911735432338534E-2</v>
      </c>
      <c r="E5" s="28">
        <f>'Datos para parta NO publicar'!J5</f>
        <v>203457.87</v>
      </c>
      <c r="F5" s="28">
        <f>'[3]Datos NO publicar'!H7</f>
        <v>0</v>
      </c>
    </row>
    <row r="6" spans="1:6" x14ac:dyDescent="0.3">
      <c r="A6" s="124"/>
      <c r="B6" s="36" t="s">
        <v>42</v>
      </c>
      <c r="C6" s="26">
        <f>'Datos para parta NO publicar'!H6</f>
        <v>0</v>
      </c>
      <c r="D6" s="27">
        <f t="shared" si="0"/>
        <v>0</v>
      </c>
      <c r="E6" s="28">
        <f>'Datos para parta NO publicar'!J6</f>
        <v>0</v>
      </c>
      <c r="F6" s="28">
        <f>'[3]Datos NO publicar'!H8</f>
        <v>0</v>
      </c>
    </row>
    <row r="7" spans="1:6" x14ac:dyDescent="0.3">
      <c r="A7" s="29"/>
      <c r="B7" s="37" t="s">
        <v>41</v>
      </c>
      <c r="C7" s="26">
        <f>'Datos para parta NO publicar'!H7</f>
        <v>8</v>
      </c>
      <c r="D7" s="27">
        <f t="shared" si="0"/>
        <v>2.2103527712467239E-2</v>
      </c>
      <c r="E7" s="28">
        <f>'Datos para parta NO publicar'!J7</f>
        <v>215053.25</v>
      </c>
      <c r="F7" s="28">
        <f>'[3]Datos NO publicar'!H9</f>
        <v>0</v>
      </c>
    </row>
    <row r="8" spans="1:6" x14ac:dyDescent="0.3">
      <c r="A8" s="29"/>
      <c r="B8" s="37" t="s">
        <v>143</v>
      </c>
      <c r="C8" s="26">
        <f>'Datos para parta NO publicar'!H8</f>
        <v>0</v>
      </c>
      <c r="D8" s="27">
        <f t="shared" si="0"/>
        <v>0</v>
      </c>
      <c r="E8" s="28">
        <f>'Datos para parta NO publicar'!J8</f>
        <v>0</v>
      </c>
      <c r="F8" s="28">
        <f>'[3]Datos NO publicar'!H10</f>
        <v>0</v>
      </c>
    </row>
    <row r="9" spans="1:6" x14ac:dyDescent="0.3">
      <c r="A9" s="29"/>
      <c r="B9" s="31" t="s">
        <v>150</v>
      </c>
      <c r="C9" s="32">
        <f>SUM(C2:C8)</f>
        <v>71</v>
      </c>
      <c r="D9" s="33">
        <f>SUM(D2:D8)</f>
        <v>1</v>
      </c>
      <c r="E9" s="34">
        <f>SUM(E2:E8)</f>
        <v>9729363.2399999984</v>
      </c>
      <c r="F9" s="34">
        <f>SUM(F2:F8)</f>
        <v>0</v>
      </c>
    </row>
    <row r="17" spans="3:3" x14ac:dyDescent="0.3">
      <c r="C17" s="35"/>
    </row>
  </sheetData>
  <sheetProtection algorithmName="SHA-512" hashValue="uW1KfptrOQrMcf7O91ixP0mrq8jX87lWPu0j4x+WT9KPTp2n5rYRiPSwtuqZbqJUi0Sbjf/euK3UMh5WsCStSg==" saltValue="7L9oyn6D7cLS7wlSAaOlcw==" spinCount="100000" sheet="1" objects="1" scenarios="1"/>
  <mergeCells count="1">
    <mergeCell ref="A1:A6"/>
  </mergeCells>
  <dataValidations count="2">
    <dataValidation showInputMessage="1" showErrorMessage="1" sqref="B7:B8" xr:uid="{00000000-0002-0000-0400-000000000000}"/>
    <dataValidation type="list" showInputMessage="1" showErrorMessage="1" sqref="B6" xr:uid="{00000000-0002-0000-0400-000001000000}">
      <formula1>Procedimiento2012</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2"/>
  <sheetViews>
    <sheetView workbookViewId="0">
      <selection activeCell="D11" sqref="D11"/>
    </sheetView>
  </sheetViews>
  <sheetFormatPr baseColWidth="10" defaultRowHeight="14.4" x14ac:dyDescent="0.3"/>
  <cols>
    <col min="1" max="1" width="13.5546875" customWidth="1"/>
    <col min="2" max="2" width="29.6640625" customWidth="1"/>
    <col min="3" max="3" width="23.44140625" customWidth="1"/>
    <col min="4" max="4" width="17.6640625" customWidth="1"/>
    <col min="5" max="5" width="20" customWidth="1"/>
    <col min="7" max="7" width="18" customWidth="1"/>
    <col min="10" max="10" width="14.33203125" bestFit="1" customWidth="1"/>
    <col min="11" max="11" width="12.77734375" bestFit="1" customWidth="1"/>
  </cols>
  <sheetData>
    <row r="1" spans="1:11" ht="26.4" x14ac:dyDescent="0.3">
      <c r="A1" s="19" t="s">
        <v>137</v>
      </c>
      <c r="B1" s="19" t="s">
        <v>12</v>
      </c>
      <c r="C1" s="19" t="s">
        <v>138</v>
      </c>
      <c r="D1" s="19" t="s">
        <v>139</v>
      </c>
      <c r="E1" s="19" t="s">
        <v>133</v>
      </c>
      <c r="G1" s="20" t="s">
        <v>0</v>
      </c>
      <c r="H1" s="20" t="s">
        <v>141</v>
      </c>
      <c r="I1" s="20" t="s">
        <v>135</v>
      </c>
      <c r="J1" s="20" t="s">
        <v>142</v>
      </c>
      <c r="K1" s="20" t="s">
        <v>133</v>
      </c>
    </row>
    <row r="2" spans="1:11" x14ac:dyDescent="0.3">
      <c r="A2" t="str">
        <f>Tabla1[[#This Row],[EXPTE ]]</f>
        <v>97/24</v>
      </c>
      <c r="B2" t="str">
        <f>Tabla1[[#This Row],[Procedimiento]]</f>
        <v>Armonizado</v>
      </c>
      <c r="C2">
        <f>Tabla1[[#This Row],[Canon
(ingreso para Ayuntamiento)]]</f>
        <v>0</v>
      </c>
      <c r="D2">
        <f>Tabla1[[#This Row],[Importe 
ADJUDICACIÓN ]]</f>
        <v>301163.45</v>
      </c>
      <c r="E2">
        <f>Tabla1[[#This Row],[IVA
ADJUDICACIÓN]]</f>
        <v>63244.32</v>
      </c>
      <c r="G2" s="23" t="s">
        <v>46</v>
      </c>
      <c r="H2" s="18">
        <f>COUNTIF($B$2:$B$100,G2)</f>
        <v>17</v>
      </c>
      <c r="I2" s="21">
        <f>SUMIF($B$2:$B$100,G2,$C$2:$C$100)</f>
        <v>0</v>
      </c>
      <c r="J2" s="22">
        <f>SUMIF($B$2:$B$100,G2,$D$2:$D$100)</f>
        <v>3572504.6399999997</v>
      </c>
      <c r="K2" s="22">
        <f>SUMIF($B$2:$B$100,G2,$E$2:$E$100)</f>
        <v>719296.79</v>
      </c>
    </row>
    <row r="3" spans="1:11" x14ac:dyDescent="0.3">
      <c r="A3" t="str">
        <f>Tabla1[[#This Row],[EXPTE ]]</f>
        <v>100/24</v>
      </c>
      <c r="B3" t="str">
        <f>Tabla1[[#This Row],[Procedimiento]]</f>
        <v>Negociado S/P</v>
      </c>
      <c r="C3">
        <f>Tabla1[[#This Row],[Canon
(ingreso para Ayuntamiento)]]</f>
        <v>0</v>
      </c>
      <c r="D3">
        <f>Tabla1[[#This Row],[Importe 
ADJUDICACIÓN ]]</f>
        <v>0</v>
      </c>
      <c r="E3">
        <f>Tabla1[[#This Row],[IVA
ADJUDICACIÓN]]</f>
        <v>0</v>
      </c>
      <c r="G3" s="23" t="s">
        <v>10</v>
      </c>
      <c r="H3" s="18">
        <f t="shared" ref="H3:H8" si="0">COUNTIF($B$2:$B$100,G3)</f>
        <v>4</v>
      </c>
      <c r="I3" s="21">
        <f t="shared" ref="I3:I8" si="1">SUMIF($B$2:$B$100,G3,$C$2:$C$100)</f>
        <v>0</v>
      </c>
      <c r="J3" s="22">
        <f t="shared" ref="J3:J8" si="2">SUMIF($B$2:$B$100,G3,$D$2:$D$100)</f>
        <v>2832553.8</v>
      </c>
      <c r="K3" s="22">
        <f t="shared" ref="K3:K8" si="3">SUMIF($B$2:$B$100,G3,$E$2:$E$100)</f>
        <v>334481.74</v>
      </c>
    </row>
    <row r="4" spans="1:11" x14ac:dyDescent="0.3">
      <c r="A4" t="str">
        <f>Tabla1[[#This Row],[EXPTE ]]</f>
        <v>01/25</v>
      </c>
      <c r="B4" t="str">
        <f>Tabla1[[#This Row],[Procedimiento]]</f>
        <v>Armonizado</v>
      </c>
      <c r="C4">
        <f>Tabla1[[#This Row],[Canon
(ingreso para Ayuntamiento)]]</f>
        <v>0</v>
      </c>
      <c r="D4">
        <f>Tabla1[[#This Row],[Importe 
ADJUDICACIÓN ]]</f>
        <v>1531497.33</v>
      </c>
      <c r="E4">
        <f>Tabla1[[#This Row],[IVA
ADJUDICACIÓN]]</f>
        <v>61259.89</v>
      </c>
      <c r="G4" s="23" t="s">
        <v>145</v>
      </c>
      <c r="H4" s="18">
        <f t="shared" si="0"/>
        <v>28</v>
      </c>
      <c r="I4" s="21">
        <f t="shared" si="1"/>
        <v>0</v>
      </c>
      <c r="J4" s="22">
        <f t="shared" si="2"/>
        <v>2905793.68</v>
      </c>
      <c r="K4" s="22">
        <f t="shared" si="3"/>
        <v>607714.17999999993</v>
      </c>
    </row>
    <row r="5" spans="1:11" x14ac:dyDescent="0.3">
      <c r="A5" t="str">
        <f>Tabla1[[#This Row],[EXPTE ]]</f>
        <v>03/25</v>
      </c>
      <c r="B5" t="str">
        <f>Tabla1[[#This Row],[Procedimiento]]</f>
        <v>Abierto simplificado</v>
      </c>
      <c r="C5">
        <f>Tabla1[[#This Row],[Canon
(ingreso para Ayuntamiento)]]</f>
        <v>0</v>
      </c>
      <c r="D5">
        <f>Tabla1[[#This Row],[Importe 
ADJUDICACIÓN ]]</f>
        <v>98435.74</v>
      </c>
      <c r="E5">
        <f>Tabla1[[#This Row],[IVA
ADJUDICACIÓN]]</f>
        <v>20671.509999999998</v>
      </c>
      <c r="G5" s="23" t="s">
        <v>144</v>
      </c>
      <c r="H5" s="18">
        <f t="shared" si="0"/>
        <v>14</v>
      </c>
      <c r="I5" s="21">
        <f t="shared" si="1"/>
        <v>0</v>
      </c>
      <c r="J5" s="22">
        <f t="shared" si="2"/>
        <v>203457.87</v>
      </c>
      <c r="K5" s="22">
        <f t="shared" si="3"/>
        <v>41422.050000000003</v>
      </c>
    </row>
    <row r="6" spans="1:11" x14ac:dyDescent="0.3">
      <c r="A6" t="str">
        <f>Tabla1[[#This Row],[EXPTE ]]</f>
        <v>05/25 L2</v>
      </c>
      <c r="B6" t="str">
        <f>Tabla1[[#This Row],[Procedimiento]]</f>
        <v>Abierto Ordinario</v>
      </c>
      <c r="C6">
        <f>Tabla1[[#This Row],[Canon
(ingreso para Ayuntamiento)]]</f>
        <v>0</v>
      </c>
      <c r="D6">
        <f>Tabla1[[#This Row],[Importe 
ADJUDICACIÓN ]]</f>
        <v>15141.41</v>
      </c>
      <c r="E6">
        <f>Tabla1[[#This Row],[IVA
ADJUDICACIÓN]]</f>
        <v>1515.14</v>
      </c>
      <c r="G6" s="23" t="s">
        <v>42</v>
      </c>
      <c r="H6" s="18">
        <f t="shared" si="0"/>
        <v>0</v>
      </c>
      <c r="I6" s="21">
        <f t="shared" si="1"/>
        <v>0</v>
      </c>
      <c r="J6" s="22">
        <f t="shared" si="2"/>
        <v>0</v>
      </c>
      <c r="K6" s="22">
        <f t="shared" si="3"/>
        <v>0</v>
      </c>
    </row>
    <row r="7" spans="1:11" x14ac:dyDescent="0.3">
      <c r="A7" t="str">
        <f>Tabla1[[#This Row],[EXPTE ]]</f>
        <v>06/25</v>
      </c>
      <c r="B7" t="str">
        <f>Tabla1[[#This Row],[Procedimiento]]</f>
        <v>Abierto simplificado</v>
      </c>
      <c r="C7">
        <f>Tabla1[[#This Row],[Canon
(ingreso para Ayuntamiento)]]</f>
        <v>0</v>
      </c>
      <c r="D7">
        <f>Tabla1[[#This Row],[Importe 
ADJUDICACIÓN ]]</f>
        <v>68481.990000000005</v>
      </c>
      <c r="E7">
        <f>Tabla1[[#This Row],[IVA
ADJUDICACIÓN]]</f>
        <v>14381.22</v>
      </c>
      <c r="G7" s="23" t="s">
        <v>41</v>
      </c>
      <c r="H7" s="18">
        <f t="shared" si="0"/>
        <v>8</v>
      </c>
      <c r="I7" s="21">
        <f t="shared" si="1"/>
        <v>0</v>
      </c>
      <c r="J7" s="22">
        <f t="shared" si="2"/>
        <v>215053.25</v>
      </c>
      <c r="K7" s="22">
        <f t="shared" si="3"/>
        <v>44522.39</v>
      </c>
    </row>
    <row r="8" spans="1:11" x14ac:dyDescent="0.3">
      <c r="A8" t="str">
        <f>Tabla1[[#This Row],[EXPTE ]]</f>
        <v>11/25</v>
      </c>
      <c r="B8" t="str">
        <f>Tabla1[[#This Row],[Procedimiento]]</f>
        <v>Armonizado</v>
      </c>
      <c r="C8">
        <f>Tabla1[[#This Row],[Canon
(ingreso para Ayuntamiento)]]</f>
        <v>0</v>
      </c>
      <c r="D8">
        <f>Tabla1[[#This Row],[Importe 
ADJUDICACIÓN ]]</f>
        <v>107438.02</v>
      </c>
      <c r="E8">
        <f>Tabla1[[#This Row],[IVA
ADJUDICACIÓN]]</f>
        <v>22561.98</v>
      </c>
      <c r="G8" s="23" t="s">
        <v>143</v>
      </c>
      <c r="H8" s="18">
        <f t="shared" si="0"/>
        <v>0</v>
      </c>
      <c r="I8" s="21">
        <f t="shared" si="1"/>
        <v>0</v>
      </c>
      <c r="J8" s="22">
        <f t="shared" si="2"/>
        <v>0</v>
      </c>
      <c r="K8" s="22">
        <f t="shared" si="3"/>
        <v>0</v>
      </c>
    </row>
    <row r="9" spans="1:11" x14ac:dyDescent="0.3">
      <c r="A9" t="str">
        <f>Tabla1[[#This Row],[EXPTE ]]</f>
        <v>12/25 L 1</v>
      </c>
      <c r="B9" t="str">
        <f>Tabla1[[#This Row],[Procedimiento]]</f>
        <v>Abierto Ordinario</v>
      </c>
      <c r="C9">
        <f>Tabla1[[#This Row],[Canon
(ingreso para Ayuntamiento)]]</f>
        <v>0</v>
      </c>
      <c r="D9">
        <f>Tabla1[[#This Row],[Importe 
ADJUDICACIÓN ]]</f>
        <v>254620.79999999999</v>
      </c>
      <c r="E9">
        <f>Tabla1[[#This Row],[IVA
ADJUDICACIÓN]]</f>
        <v>53470.37</v>
      </c>
      <c r="G9" s="20" t="s">
        <v>140</v>
      </c>
      <c r="H9" s="20">
        <f>SUM(H2:H8)</f>
        <v>71</v>
      </c>
      <c r="I9" s="24">
        <f>SUM(I2:I8)</f>
        <v>0</v>
      </c>
      <c r="J9" s="24">
        <f>SUM(J2:J8)</f>
        <v>9729363.2399999984</v>
      </c>
      <c r="K9" s="24">
        <f>SUM(K2:K8)</f>
        <v>1747437.15</v>
      </c>
    </row>
    <row r="10" spans="1:11" x14ac:dyDescent="0.3">
      <c r="A10" t="str">
        <f>Tabla1[[#This Row],[EXPTE ]]</f>
        <v>12/25 L 4</v>
      </c>
      <c r="B10" t="str">
        <f>Tabla1[[#This Row],[Procedimiento]]</f>
        <v>Abierto Ordinario</v>
      </c>
      <c r="C10">
        <f>Tabla1[[#This Row],[Canon
(ingreso para Ayuntamiento)]]</f>
        <v>0</v>
      </c>
      <c r="D10">
        <f>Tabla1[[#This Row],[Importe 
ADJUDICACIÓN ]]</f>
        <v>90000.36</v>
      </c>
      <c r="E10">
        <f>Tabla1[[#This Row],[IVA
ADJUDICACIÓN]]</f>
        <v>18900.080000000002</v>
      </c>
      <c r="G10" s="25"/>
      <c r="H10" s="25"/>
      <c r="I10" s="25"/>
      <c r="J10" s="25"/>
      <c r="K10" s="25"/>
    </row>
    <row r="11" spans="1:11" x14ac:dyDescent="0.3">
      <c r="A11" t="str">
        <f>Tabla1[[#This Row],[EXPTE ]]</f>
        <v>12/25 L 5</v>
      </c>
      <c r="B11" t="str">
        <f>Tabla1[[#This Row],[Procedimiento]]</f>
        <v>Abierto Ordinario</v>
      </c>
      <c r="C11">
        <f>Tabla1[[#This Row],[Canon
(ingreso para Ayuntamiento)]]</f>
        <v>0</v>
      </c>
      <c r="D11">
        <f>Tabla1[[#This Row],[Importe 
ADJUDICACIÓN ]]</f>
        <v>65998.8</v>
      </c>
      <c r="E11">
        <f>Tabla1[[#This Row],[IVA
ADJUDICACIÓN]]</f>
        <v>13859.75</v>
      </c>
    </row>
    <row r="12" spans="1:11" x14ac:dyDescent="0.3">
      <c r="A12" t="str">
        <f>Tabla1[[#This Row],[EXPTE ]]</f>
        <v>12/25 L 6</v>
      </c>
      <c r="B12" t="str">
        <f>Tabla1[[#This Row],[Procedimiento]]</f>
        <v>Abierto Ordinario</v>
      </c>
      <c r="C12">
        <f>Tabla1[[#This Row],[Canon
(ingreso para Ayuntamiento)]]</f>
        <v>0</v>
      </c>
      <c r="D12">
        <f>Tabla1[[#This Row],[Importe 
ADJUDICACIÓN ]]</f>
        <v>78002.399999999994</v>
      </c>
      <c r="E12">
        <f>Tabla1[[#This Row],[IVA
ADJUDICACIÓN]]</f>
        <v>16380.5</v>
      </c>
    </row>
    <row r="13" spans="1:11" x14ac:dyDescent="0.3">
      <c r="A13" t="str">
        <f>Tabla1[[#This Row],[EXPTE ]]</f>
        <v>12/25 L 7</v>
      </c>
      <c r="B13" t="str">
        <f>Tabla1[[#This Row],[Procedimiento]]</f>
        <v>Abierto Ordinario</v>
      </c>
      <c r="C13">
        <f>Tabla1[[#This Row],[Canon
(ingreso para Ayuntamiento)]]</f>
        <v>0</v>
      </c>
      <c r="D13">
        <f>Tabla1[[#This Row],[Importe 
ADJUDICACIÓN ]]</f>
        <v>47999.81</v>
      </c>
      <c r="E13">
        <f>Tabla1[[#This Row],[IVA
ADJUDICACIÓN]]</f>
        <v>10079.959999999999</v>
      </c>
    </row>
    <row r="14" spans="1:11" x14ac:dyDescent="0.3">
      <c r="A14" t="str">
        <f>Tabla1[[#This Row],[EXPTE ]]</f>
        <v>18/25</v>
      </c>
      <c r="B14" t="str">
        <f>Tabla1[[#This Row],[Procedimiento]]</f>
        <v>Abierto simplificado</v>
      </c>
      <c r="C14">
        <f>Tabla1[[#This Row],[Canon
(ingreso para Ayuntamiento)]]</f>
        <v>0</v>
      </c>
      <c r="D14">
        <f>Tabla1[[#This Row],[Importe 
ADJUDICACIÓN ]]</f>
        <v>48071</v>
      </c>
      <c r="E14">
        <f>Tabla1[[#This Row],[IVA
ADJUDICACIÓN]]</f>
        <v>10094.91</v>
      </c>
      <c r="G14" s="7"/>
    </row>
    <row r="15" spans="1:11" x14ac:dyDescent="0.3">
      <c r="A15" t="str">
        <f>Tabla1[[#This Row],[EXPTE ]]</f>
        <v>24/25</v>
      </c>
      <c r="B15" t="str">
        <f>Tabla1[[#This Row],[Procedimiento]]</f>
        <v>Abierto simplificado</v>
      </c>
      <c r="C15">
        <f>Tabla1[[#This Row],[Canon
(ingreso para Ayuntamiento)]]</f>
        <v>0</v>
      </c>
      <c r="D15">
        <f>Tabla1[[#This Row],[Importe 
ADJUDICACIÓN ]]</f>
        <v>74144.13</v>
      </c>
      <c r="E15">
        <f>Tabla1[[#This Row],[IVA
ADJUDICACIÓN]]</f>
        <v>15579.17</v>
      </c>
    </row>
    <row r="16" spans="1:11" x14ac:dyDescent="0.3">
      <c r="A16" t="str">
        <f>Tabla1[[#This Row],[EXPTE ]]</f>
        <v>26/25</v>
      </c>
      <c r="B16" t="str">
        <f>Tabla1[[#This Row],[Procedimiento]]</f>
        <v>Abierto S Abreviado</v>
      </c>
      <c r="C16">
        <f>Tabla1[[#This Row],[Canon
(ingreso para Ayuntamiento)]]</f>
        <v>0</v>
      </c>
      <c r="D16">
        <f>Tabla1[[#This Row],[Importe 
ADJUDICACIÓN ]]</f>
        <v>32557.69</v>
      </c>
      <c r="E16">
        <f>Tabla1[[#This Row],[IVA
ADJUDICACIÓN]]</f>
        <v>6837.11</v>
      </c>
      <c r="G16" s="6"/>
    </row>
    <row r="17" spans="1:7" x14ac:dyDescent="0.3">
      <c r="A17" t="str">
        <f>Tabla1[[#This Row],[EXPTE ]]</f>
        <v>29/25</v>
      </c>
      <c r="B17" t="str">
        <f>Tabla1[[#This Row],[Procedimiento]]</f>
        <v>Abierto S Abreviado</v>
      </c>
      <c r="C17">
        <f>Tabla1[[#This Row],[Canon
(ingreso para Ayuntamiento)]]</f>
        <v>0</v>
      </c>
      <c r="D17">
        <f>Tabla1[[#This Row],[Importe 
ADJUDICACIÓN ]]</f>
        <v>21423.98</v>
      </c>
      <c r="E17">
        <f>Tabla1[[#This Row],[IVA
ADJUDICACIÓN]]</f>
        <v>4499.04</v>
      </c>
      <c r="G17" s="3"/>
    </row>
    <row r="18" spans="1:7" x14ac:dyDescent="0.3">
      <c r="A18" t="str">
        <f>Tabla1[[#This Row],[EXPTE ]]</f>
        <v>30/25</v>
      </c>
      <c r="B18" t="str">
        <f>Tabla1[[#This Row],[Procedimiento]]</f>
        <v>Abierto Ordinario</v>
      </c>
      <c r="C18">
        <f>Tabla1[[#This Row],[Canon
(ingreso para Ayuntamiento)]]</f>
        <v>0</v>
      </c>
      <c r="D18">
        <f>Tabla1[[#This Row],[Importe 
ADJUDICACIÓN ]]</f>
        <v>149008.91</v>
      </c>
      <c r="E18">
        <f>Tabla1[[#This Row],[IVA
ADJUDICACIÓN]]</f>
        <v>31291.81</v>
      </c>
      <c r="G18" s="2"/>
    </row>
    <row r="19" spans="1:7" x14ac:dyDescent="0.3">
      <c r="A19" t="str">
        <f>Tabla1[[#This Row],[EXPTE ]]</f>
        <v>31/25 Lote 1</v>
      </c>
      <c r="B19" t="str">
        <f>Tabla1[[#This Row],[Procedimiento]]</f>
        <v>Abierto S Abreviado</v>
      </c>
      <c r="C19">
        <f>Tabla1[[#This Row],[Canon
(ingreso para Ayuntamiento)]]</f>
        <v>0</v>
      </c>
      <c r="D19">
        <f>Tabla1[[#This Row],[Importe 
ADJUDICACIÓN ]]</f>
        <v>1876</v>
      </c>
      <c r="E19">
        <f>Tabla1[[#This Row],[IVA
ADJUDICACIÓN]]</f>
        <v>393.96</v>
      </c>
      <c r="G19" s="3"/>
    </row>
    <row r="20" spans="1:7" x14ac:dyDescent="0.3">
      <c r="A20" t="str">
        <f>Tabla1[[#This Row],[EXPTE ]]</f>
        <v>31/25 Lote 2</v>
      </c>
      <c r="B20" t="str">
        <f>Tabla1[[#This Row],[Procedimiento]]</f>
        <v>Abierto S Abreviado</v>
      </c>
      <c r="C20">
        <f>Tabla1[[#This Row],[Canon
(ingreso para Ayuntamiento)]]</f>
        <v>0</v>
      </c>
      <c r="D20">
        <f>Tabla1[[#This Row],[Importe 
ADJUDICACIÓN ]]</f>
        <v>9040</v>
      </c>
      <c r="E20">
        <f>Tabla1[[#This Row],[IVA
ADJUDICACIÓN]]</f>
        <v>1898.4</v>
      </c>
    </row>
    <row r="21" spans="1:7" x14ac:dyDescent="0.3">
      <c r="A21" t="str">
        <f>Tabla1[[#This Row],[EXPTE ]]</f>
        <v>31/25 Lote 3</v>
      </c>
      <c r="B21" t="str">
        <f>Tabla1[[#This Row],[Procedimiento]]</f>
        <v>Abierto S Abreviado</v>
      </c>
      <c r="C21">
        <f>Tabla1[[#This Row],[Canon
(ingreso para Ayuntamiento)]]</f>
        <v>0</v>
      </c>
      <c r="D21">
        <f>Tabla1[[#This Row],[Importe 
ADJUDICACIÓN ]]</f>
        <v>41906</v>
      </c>
      <c r="E21">
        <f>Tabla1[[#This Row],[IVA
ADJUDICACIÓN]]</f>
        <v>8800.26</v>
      </c>
      <c r="G21" s="8"/>
    </row>
    <row r="22" spans="1:7" x14ac:dyDescent="0.3">
      <c r="A22" t="str">
        <f>Tabla1[[#This Row],[EXPTE ]]</f>
        <v>33/25</v>
      </c>
      <c r="B22" t="str">
        <f>Tabla1[[#This Row],[Procedimiento]]</f>
        <v>Abierto S Abreviado</v>
      </c>
      <c r="C22">
        <f>Tabla1[[#This Row],[Canon
(ingreso para Ayuntamiento)]]</f>
        <v>0</v>
      </c>
      <c r="D22">
        <f>Tabla1[[#This Row],[Importe 
ADJUDICACIÓN ]]</f>
        <v>17201.599999999999</v>
      </c>
      <c r="E22">
        <f>Tabla1[[#This Row],[IVA
ADJUDICACIÓN]]</f>
        <v>3612.34</v>
      </c>
      <c r="G22" s="3"/>
    </row>
    <row r="23" spans="1:7" x14ac:dyDescent="0.3">
      <c r="A23" t="str">
        <f>Tabla1[[#This Row],[EXPTE ]]</f>
        <v>35/25 Lote 1</v>
      </c>
      <c r="B23" t="str">
        <f>Tabla1[[#This Row],[Procedimiento]]</f>
        <v>Abierto Ordinario</v>
      </c>
      <c r="C23">
        <f>Tabla1[[#This Row],[Canon
(ingreso para Ayuntamiento)]]</f>
        <v>0</v>
      </c>
      <c r="D23">
        <f>Tabla1[[#This Row],[Importe 
ADJUDICACIÓN ]]</f>
        <v>165675.95000000001</v>
      </c>
      <c r="E23">
        <f>Tabla1[[#This Row],[IVA
ADJUDICACIÓN]]</f>
        <v>34791.94</v>
      </c>
    </row>
    <row r="24" spans="1:7" x14ac:dyDescent="0.3">
      <c r="A24" t="str">
        <f>Tabla1[[#This Row],[EXPTE ]]</f>
        <v>35/25 Lote 2</v>
      </c>
      <c r="B24" t="str">
        <f>Tabla1[[#This Row],[Procedimiento]]</f>
        <v>Abierto Ordinario</v>
      </c>
      <c r="C24">
        <f>Tabla1[[#This Row],[Canon
(ingreso para Ayuntamiento)]]</f>
        <v>0</v>
      </c>
      <c r="D24">
        <f>Tabla1[[#This Row],[Importe 
ADJUDICACIÓN ]]</f>
        <v>90870.1</v>
      </c>
      <c r="E24">
        <f>Tabla1[[#This Row],[IVA
ADJUDICACIÓN]]</f>
        <v>19082.72</v>
      </c>
    </row>
    <row r="25" spans="1:7" x14ac:dyDescent="0.3">
      <c r="A25" t="str">
        <f>Tabla1[[#This Row],[EXPTE ]]</f>
        <v>37/25</v>
      </c>
      <c r="B25" t="str">
        <f>Tabla1[[#This Row],[Procedimiento]]</f>
        <v>Abierto simplificado</v>
      </c>
      <c r="C25">
        <f>Tabla1[[#This Row],[Canon
(ingreso para Ayuntamiento)]]</f>
        <v>0</v>
      </c>
      <c r="D25">
        <f>Tabla1[[#This Row],[Importe 
ADJUDICACIÓN ]]</f>
        <v>95278</v>
      </c>
      <c r="E25">
        <f>Tabla1[[#This Row],[IVA
ADJUDICACIÓN]]</f>
        <v>20008</v>
      </c>
    </row>
    <row r="26" spans="1:7" x14ac:dyDescent="0.3">
      <c r="A26" t="str">
        <f>Tabla1[[#This Row],[EXPTE ]]</f>
        <v>38/25</v>
      </c>
      <c r="B26" t="str">
        <f>Tabla1[[#This Row],[Procedimiento]]</f>
        <v>Abierto S Abreviado</v>
      </c>
      <c r="C26">
        <f>Tabla1[[#This Row],[Canon
(ingreso para Ayuntamiento)]]</f>
        <v>0</v>
      </c>
      <c r="D26">
        <f>Tabla1[[#This Row],[Importe 
ADJUDICACIÓN ]]</f>
        <v>8467.52</v>
      </c>
      <c r="E26">
        <f>Tabla1[[#This Row],[IVA
ADJUDICACIÓN]]</f>
        <v>1778.18</v>
      </c>
    </row>
    <row r="27" spans="1:7" x14ac:dyDescent="0.3">
      <c r="A27" t="str">
        <f>Tabla1[[#This Row],[EXPTE ]]</f>
        <v>39/25</v>
      </c>
      <c r="B27" t="str">
        <f>Tabla1[[#This Row],[Procedimiento]]</f>
        <v>Abierto simplificado</v>
      </c>
      <c r="C27">
        <f>Tabla1[[#This Row],[Canon
(ingreso para Ayuntamiento)]]</f>
        <v>0</v>
      </c>
      <c r="D27">
        <f>Tabla1[[#This Row],[Importe 
ADJUDICACIÓN ]]</f>
        <v>47224.45</v>
      </c>
      <c r="E27">
        <f>Tabla1[[#This Row],[IVA
ADJUDICACIÓN]]</f>
        <v>9917.1299999999992</v>
      </c>
    </row>
    <row r="28" spans="1:7" x14ac:dyDescent="0.3">
      <c r="A28" t="str">
        <f>Tabla1[[#This Row],[EXPTE ]]</f>
        <v>40/25</v>
      </c>
      <c r="B28" t="str">
        <f>Tabla1[[#This Row],[Procedimiento]]</f>
        <v>Abierto S Abreviado</v>
      </c>
      <c r="C28">
        <f>Tabla1[[#This Row],[Canon
(ingreso para Ayuntamiento)]]</f>
        <v>0</v>
      </c>
      <c r="D28">
        <f>Tabla1[[#This Row],[Importe 
ADJUDICACIÓN ]]</f>
        <v>15509.63</v>
      </c>
      <c r="E28">
        <f>Tabla1[[#This Row],[IVA
ADJUDICACIÓN]]</f>
        <v>3257.02</v>
      </c>
    </row>
    <row r="29" spans="1:7" x14ac:dyDescent="0.3">
      <c r="A29" t="str">
        <f>Tabla1[[#This Row],[EXPTE ]]</f>
        <v>41/25</v>
      </c>
      <c r="B29" t="str">
        <f>Tabla1[[#This Row],[Procedimiento]]</f>
        <v>Abierto Ordinario</v>
      </c>
      <c r="C29">
        <f>Tabla1[[#This Row],[Canon
(ingreso para Ayuntamiento)]]</f>
        <v>0</v>
      </c>
      <c r="D29">
        <f>Tabla1[[#This Row],[Importe 
ADJUDICACIÓN ]]</f>
        <v>53589.599999999999</v>
      </c>
      <c r="E29">
        <f>Tabla1[[#This Row],[IVA
ADJUDICACIÓN]]</f>
        <v>5358.96</v>
      </c>
    </row>
    <row r="30" spans="1:7" x14ac:dyDescent="0.3">
      <c r="A30" t="str">
        <f>Tabla1[[#This Row],[EXPTE ]]</f>
        <v>42/25</v>
      </c>
      <c r="B30" t="str">
        <f>Tabla1[[#This Row],[Procedimiento]]</f>
        <v>Abierto simplificado</v>
      </c>
      <c r="C30">
        <f>Tabla1[[#This Row],[Canon
(ingreso para Ayuntamiento)]]</f>
        <v>0</v>
      </c>
      <c r="D30">
        <f>Tabla1[[#This Row],[Importe 
ADJUDICACIÓN ]]</f>
        <v>61226</v>
      </c>
      <c r="E30">
        <f>Tabla1[[#This Row],[IVA
ADJUDICACIÓN]]</f>
        <v>12857.46</v>
      </c>
    </row>
    <row r="31" spans="1:7" x14ac:dyDescent="0.3">
      <c r="A31" t="str">
        <f>Tabla1[[#This Row],[EXPTE ]]</f>
        <v>44/25</v>
      </c>
      <c r="B31" t="str">
        <f>Tabla1[[#This Row],[Procedimiento]]</f>
        <v>Negociado S/P</v>
      </c>
      <c r="C31">
        <f>Tabla1[[#This Row],[Canon
(ingreso para Ayuntamiento)]]</f>
        <v>0</v>
      </c>
      <c r="D31">
        <f>Tabla1[[#This Row],[Importe 
ADJUDICACIÓN ]]</f>
        <v>8233</v>
      </c>
      <c r="E31">
        <f>Tabla1[[#This Row],[IVA
ADJUDICACIÓN]]</f>
        <v>1728.93</v>
      </c>
    </row>
    <row r="32" spans="1:7" x14ac:dyDescent="0.3">
      <c r="A32" t="str">
        <f>Tabla1[[#This Row],[EXPTE ]]</f>
        <v>45/25 Lote 1</v>
      </c>
      <c r="B32" t="str">
        <f>Tabla1[[#This Row],[Procedimiento]]</f>
        <v>Abierto Ordinario</v>
      </c>
      <c r="C32">
        <f>Tabla1[[#This Row],[Canon
(ingreso para Ayuntamiento)]]</f>
        <v>0</v>
      </c>
      <c r="D32">
        <f>Tabla1[[#This Row],[Importe 
ADJUDICACIÓN ]]</f>
        <v>180399.92</v>
      </c>
      <c r="E32">
        <f>Tabla1[[#This Row],[IVA
ADJUDICACIÓN]]</f>
        <v>18039.990000000002</v>
      </c>
    </row>
    <row r="33" spans="1:5" x14ac:dyDescent="0.3">
      <c r="A33" t="str">
        <f>Tabla1[[#This Row],[EXPTE ]]</f>
        <v>45/25 Lote 2</v>
      </c>
      <c r="B33" t="str">
        <f>Tabla1[[#This Row],[Procedimiento]]</f>
        <v>Abierto Ordinario</v>
      </c>
      <c r="C33">
        <f>Tabla1[[#This Row],[Canon
(ingreso para Ayuntamiento)]]</f>
        <v>0</v>
      </c>
      <c r="D33">
        <f>Tabla1[[#This Row],[Importe 
ADJUDICACIÓN ]]</f>
        <v>43130.32</v>
      </c>
      <c r="E33">
        <f>Tabla1[[#This Row],[IVA
ADJUDICACIÓN]]</f>
        <v>5531.65</v>
      </c>
    </row>
    <row r="34" spans="1:5" x14ac:dyDescent="0.3">
      <c r="A34" t="str">
        <f>Tabla1[[#This Row],[EXPTE ]]</f>
        <v>46/25 lote 1</v>
      </c>
      <c r="B34" t="str">
        <f>Tabla1[[#This Row],[Procedimiento]]</f>
        <v>Abierto simplificado</v>
      </c>
      <c r="C34">
        <f>Tabla1[[#This Row],[Canon
(ingreso para Ayuntamiento)]]</f>
        <v>0</v>
      </c>
      <c r="D34">
        <f>Tabla1[[#This Row],[Importe 
ADJUDICACIÓN ]]</f>
        <v>5699.27</v>
      </c>
      <c r="E34">
        <f>Tabla1[[#This Row],[IVA
ADJUDICACIÓN]]</f>
        <v>1116.8399999999999</v>
      </c>
    </row>
    <row r="35" spans="1:5" x14ac:dyDescent="0.3">
      <c r="A35" t="str">
        <f>Tabla1[[#This Row],[EXPTE ]]</f>
        <v>46/25 lote 2</v>
      </c>
      <c r="B35" t="str">
        <f>Tabla1[[#This Row],[Procedimiento]]</f>
        <v>Abierto simplificado</v>
      </c>
      <c r="C35">
        <f>Tabla1[[#This Row],[Canon
(ingreso para Ayuntamiento)]]</f>
        <v>0</v>
      </c>
      <c r="D35">
        <f>Tabla1[[#This Row],[Importe 
ADJUDICACIÓN ]]</f>
        <v>1550.5</v>
      </c>
      <c r="E35">
        <f>Tabla1[[#This Row],[IVA
ADJUDICACIÓN]]</f>
        <v>325.57</v>
      </c>
    </row>
    <row r="36" spans="1:5" x14ac:dyDescent="0.3">
      <c r="A36" t="str">
        <f>Tabla1[[#This Row],[EXPTE ]]</f>
        <v>50/25</v>
      </c>
      <c r="B36" t="str">
        <f>Tabla1[[#This Row],[Procedimiento]]</f>
        <v>Negociado S/P</v>
      </c>
      <c r="C36">
        <f>Tabla1[[#This Row],[Canon
(ingreso para Ayuntamiento)]]</f>
        <v>0</v>
      </c>
      <c r="D36">
        <f>Tabla1[[#This Row],[Importe 
ADJUDICACIÓN ]]</f>
        <v>30000</v>
      </c>
      <c r="E36">
        <f>Tabla1[[#This Row],[IVA
ADJUDICACIÓN]]</f>
        <v>6300</v>
      </c>
    </row>
    <row r="37" spans="1:5" x14ac:dyDescent="0.3">
      <c r="A37" t="str">
        <f>Tabla1[[#This Row],[EXPTE ]]</f>
        <v>51/25 (bis)</v>
      </c>
      <c r="B37" t="str">
        <f>Tabla1[[#This Row],[Procedimiento]]</f>
        <v>Negociado S/P</v>
      </c>
      <c r="C37">
        <f>Tabla1[[#This Row],[Canon
(ingreso para Ayuntamiento)]]</f>
        <v>0</v>
      </c>
      <c r="D37">
        <f>Tabla1[[#This Row],[Importe 
ADJUDICACIÓN ]]</f>
        <v>60000</v>
      </c>
      <c r="E37">
        <f>Tabla1[[#This Row],[IVA
ADJUDICACIÓN]]</f>
        <v>12600</v>
      </c>
    </row>
    <row r="38" spans="1:5" x14ac:dyDescent="0.3">
      <c r="A38" t="str">
        <f>Tabla1[[#This Row],[EXPTE ]]</f>
        <v>53/25</v>
      </c>
      <c r="B38" t="str">
        <f>Tabla1[[#This Row],[Procedimiento]]</f>
        <v>Negociado S/P</v>
      </c>
      <c r="C38">
        <f>Tabla1[[#This Row],[Canon
(ingreso para Ayuntamiento)]]</f>
        <v>0</v>
      </c>
      <c r="D38">
        <f>Tabla1[[#This Row],[Importe 
ADJUDICACIÓN ]]</f>
        <v>32500</v>
      </c>
      <c r="E38">
        <f>Tabla1[[#This Row],[IVA
ADJUDICACIÓN]]</f>
        <v>6825</v>
      </c>
    </row>
    <row r="39" spans="1:5" x14ac:dyDescent="0.3">
      <c r="A39" t="str">
        <f>Tabla1[[#This Row],[EXPTE ]]</f>
        <v>56/25 lote 1</v>
      </c>
      <c r="B39" t="str">
        <f>Tabla1[[#This Row],[Procedimiento]]</f>
        <v>Abierto simplificado</v>
      </c>
      <c r="C39">
        <f>Tabla1[[#This Row],[Canon
(ingreso para Ayuntamiento)]]</f>
        <v>0</v>
      </c>
      <c r="D39">
        <f>Tabla1[[#This Row],[Importe 
ADJUDICACIÓN ]]</f>
        <v>3951.6</v>
      </c>
      <c r="E39">
        <f>Tabla1[[#This Row],[IVA
ADJUDICACIÓN]]</f>
        <v>0</v>
      </c>
    </row>
    <row r="40" spans="1:5" x14ac:dyDescent="0.3">
      <c r="A40" t="str">
        <f>Tabla1[[#This Row],[EXPTE ]]</f>
        <v>56/25 lote 2</v>
      </c>
      <c r="B40" t="str">
        <f>Tabla1[[#This Row],[Procedimiento]]</f>
        <v>Abierto simplificado</v>
      </c>
      <c r="C40">
        <f>Tabla1[[#This Row],[Canon
(ingreso para Ayuntamiento)]]</f>
        <v>0</v>
      </c>
      <c r="D40">
        <f>Tabla1[[#This Row],[Importe 
ADJUDICACIÓN ]]</f>
        <v>2607</v>
      </c>
      <c r="E40">
        <f>Tabla1[[#This Row],[IVA
ADJUDICACIÓN]]</f>
        <v>0</v>
      </c>
    </row>
    <row r="41" spans="1:5" x14ac:dyDescent="0.3">
      <c r="A41" t="str">
        <f>Tabla1[[#This Row],[EXPTE ]]</f>
        <v>56/25 lote 3</v>
      </c>
      <c r="B41" t="str">
        <f>Tabla1[[#This Row],[Procedimiento]]</f>
        <v>Abierto simplificado</v>
      </c>
      <c r="C41">
        <f>Tabla1[[#This Row],[Canon
(ingreso para Ayuntamiento)]]</f>
        <v>0</v>
      </c>
      <c r="D41">
        <f>Tabla1[[#This Row],[Importe 
ADJUDICACIÓN ]]</f>
        <v>1998</v>
      </c>
      <c r="E41">
        <f>Tabla1[[#This Row],[IVA
ADJUDICACIÓN]]</f>
        <v>0</v>
      </c>
    </row>
    <row r="42" spans="1:5" x14ac:dyDescent="0.3">
      <c r="A42" t="str">
        <f>Tabla1[[#This Row],[EXPTE ]]</f>
        <v>56/25 lote 4</v>
      </c>
      <c r="B42" t="str">
        <f>Tabla1[[#This Row],[Procedimiento]]</f>
        <v>Abierto simplificado</v>
      </c>
      <c r="C42">
        <f>Tabla1[[#This Row],[Canon
(ingreso para Ayuntamiento)]]</f>
        <v>0</v>
      </c>
      <c r="D42">
        <f>Tabla1[[#This Row],[Importe 
ADJUDICACIÓN ]]</f>
        <v>655.20000000000005</v>
      </c>
      <c r="E42">
        <f>Tabla1[[#This Row],[IVA
ADJUDICACIÓN]]</f>
        <v>0</v>
      </c>
    </row>
    <row r="43" spans="1:5" x14ac:dyDescent="0.3">
      <c r="A43" t="str">
        <f>Tabla1[[#This Row],[EXPTE ]]</f>
        <v>56/25 lote 5</v>
      </c>
      <c r="B43" t="str">
        <f>Tabla1[[#This Row],[Procedimiento]]</f>
        <v>Abierto simplificado</v>
      </c>
      <c r="C43">
        <f>Tabla1[[#This Row],[Canon
(ingreso para Ayuntamiento)]]</f>
        <v>0</v>
      </c>
      <c r="D43">
        <f>Tabla1[[#This Row],[Importe 
ADJUDICACIÓN ]]</f>
        <v>608.4</v>
      </c>
      <c r="E43">
        <f>Tabla1[[#This Row],[IVA
ADJUDICACIÓN]]</f>
        <v>0</v>
      </c>
    </row>
    <row r="44" spans="1:5" x14ac:dyDescent="0.3">
      <c r="A44" t="str">
        <f>Tabla1[[#This Row],[EXPTE ]]</f>
        <v>56/25 lote 6</v>
      </c>
      <c r="B44" t="str">
        <f>Tabla1[[#This Row],[Procedimiento]]</f>
        <v>Abierto simplificado</v>
      </c>
      <c r="C44">
        <f>Tabla1[[#This Row],[Canon
(ingreso para Ayuntamiento)]]</f>
        <v>0</v>
      </c>
      <c r="D44">
        <f>Tabla1[[#This Row],[Importe 
ADJUDICACIÓN ]]</f>
        <v>666</v>
      </c>
      <c r="E44">
        <f>Tabla1[[#This Row],[IVA
ADJUDICACIÓN]]</f>
        <v>0</v>
      </c>
    </row>
    <row r="45" spans="1:5" x14ac:dyDescent="0.3">
      <c r="A45" t="str">
        <f>Tabla1[[#This Row],[EXPTE ]]</f>
        <v>56/25 lote 7</v>
      </c>
      <c r="B45" t="str">
        <f>Tabla1[[#This Row],[Procedimiento]]</f>
        <v>Abierto simplificado</v>
      </c>
      <c r="C45">
        <f>Tabla1[[#This Row],[Canon
(ingreso para Ayuntamiento)]]</f>
        <v>0</v>
      </c>
      <c r="D45">
        <f>Tabla1[[#This Row],[Importe 
ADJUDICACIÓN ]]</f>
        <v>1100</v>
      </c>
      <c r="E45">
        <f>Tabla1[[#This Row],[IVA
ADJUDICACIÓN]]</f>
        <v>0</v>
      </c>
    </row>
    <row r="46" spans="1:5" x14ac:dyDescent="0.3">
      <c r="A46" t="str">
        <f>Tabla1[[#This Row],[EXPTE ]]</f>
        <v>56/25 lote 8</v>
      </c>
      <c r="B46" t="str">
        <f>Tabla1[[#This Row],[Procedimiento]]</f>
        <v>Abierto simplificado</v>
      </c>
      <c r="C46">
        <f>Tabla1[[#This Row],[Canon
(ingreso para Ayuntamiento)]]</f>
        <v>0</v>
      </c>
      <c r="D46">
        <f>Tabla1[[#This Row],[Importe 
ADJUDICACIÓN ]]</f>
        <v>990</v>
      </c>
      <c r="E46">
        <f>Tabla1[[#This Row],[IVA
ADJUDICACIÓN]]</f>
        <v>0</v>
      </c>
    </row>
    <row r="47" spans="1:5" x14ac:dyDescent="0.3">
      <c r="A47" t="str">
        <f>Tabla1[[#This Row],[EXPTE ]]</f>
        <v>57/25</v>
      </c>
      <c r="B47" t="str">
        <f>Tabla1[[#This Row],[Procedimiento]]</f>
        <v>Abierto simplificado</v>
      </c>
      <c r="C47">
        <f>Tabla1[[#This Row],[Canon
(ingreso para Ayuntamiento)]]</f>
        <v>0</v>
      </c>
      <c r="D47">
        <f>Tabla1[[#This Row],[Importe 
ADJUDICACIÓN ]]</f>
        <v>832781.94</v>
      </c>
      <c r="E47">
        <f>Tabla1[[#This Row],[IVA
ADJUDICACIÓN]]</f>
        <v>174884.21</v>
      </c>
    </row>
    <row r="48" spans="1:5" x14ac:dyDescent="0.3">
      <c r="A48" t="str">
        <f>Tabla1[[#This Row],[EXPTE ]]</f>
        <v>58/25</v>
      </c>
      <c r="B48" t="str">
        <f>Tabla1[[#This Row],[Procedimiento]]</f>
        <v>Abierto simplificado</v>
      </c>
      <c r="C48">
        <f>Tabla1[[#This Row],[Canon
(ingreso para Ayuntamiento)]]</f>
        <v>0</v>
      </c>
      <c r="D48">
        <f>Tabla1[[#This Row],[Importe 
ADJUDICACIÓN ]]</f>
        <v>19300</v>
      </c>
      <c r="E48">
        <f>Tabla1[[#This Row],[IVA
ADJUDICACIÓN]]</f>
        <v>4053</v>
      </c>
    </row>
    <row r="49" spans="1:5" x14ac:dyDescent="0.3">
      <c r="A49" t="str">
        <f>Tabla1[[#This Row],[EXPTE ]]</f>
        <v>62/25</v>
      </c>
      <c r="B49" t="str">
        <f>Tabla1[[#This Row],[Procedimiento]]</f>
        <v>Negociado S/P</v>
      </c>
      <c r="C49">
        <f>Tabla1[[#This Row],[Canon
(ingreso para Ayuntamiento)]]</f>
        <v>0</v>
      </c>
      <c r="D49">
        <f>Tabla1[[#This Row],[Importe 
ADJUDICACIÓN ]]</f>
        <v>5807.2</v>
      </c>
      <c r="E49">
        <f>Tabla1[[#This Row],[IVA
ADJUDICACIÓN]]</f>
        <v>580.72</v>
      </c>
    </row>
    <row r="50" spans="1:5" x14ac:dyDescent="0.3">
      <c r="A50" t="str">
        <f>Tabla1[[#This Row],[EXPTE ]]</f>
        <v>63/25</v>
      </c>
      <c r="B50" t="str">
        <f>Tabla1[[#This Row],[Procedimiento]]</f>
        <v>Armonizado</v>
      </c>
      <c r="C50">
        <f>Tabla1[[#This Row],[Canon
(ingreso para Ayuntamiento)]]</f>
        <v>0</v>
      </c>
      <c r="D50">
        <f>Tabla1[[#This Row],[Importe 
ADJUDICACIÓN ]]</f>
        <v>892455</v>
      </c>
      <c r="E50">
        <f>Tabla1[[#This Row],[IVA
ADJUDICACIÓN]]</f>
        <v>187415.55</v>
      </c>
    </row>
    <row r="51" spans="1:5" x14ac:dyDescent="0.3">
      <c r="A51" t="str">
        <f>Tabla1[[#This Row],[EXPTE ]]</f>
        <v>64/25</v>
      </c>
      <c r="B51" t="str">
        <f>Tabla1[[#This Row],[Procedimiento]]</f>
        <v>Abierto simplificado</v>
      </c>
      <c r="C51">
        <f>Tabla1[[#This Row],[Canon
(ingreso para Ayuntamiento)]]</f>
        <v>0</v>
      </c>
      <c r="D51">
        <f>Tabla1[[#This Row],[Importe 
ADJUDICACIÓN ]]</f>
        <v>7205.16</v>
      </c>
      <c r="E51">
        <f>Tabla1[[#This Row],[IVA
ADJUDICACIÓN]]</f>
        <v>1513.1</v>
      </c>
    </row>
    <row r="52" spans="1:5" x14ac:dyDescent="0.3">
      <c r="A52" t="str">
        <f>Tabla1[[#This Row],[EXPTE ]]</f>
        <v>65/25 Lote 1</v>
      </c>
      <c r="B52" t="str">
        <f>Tabla1[[#This Row],[Procedimiento]]</f>
        <v>Abierto simplificado</v>
      </c>
      <c r="C52">
        <f>Tabla1[[#This Row],[Canon
(ingreso para Ayuntamiento)]]</f>
        <v>0</v>
      </c>
      <c r="D52">
        <f>Tabla1[[#This Row],[Importe 
ADJUDICACIÓN ]]</f>
        <v>35899.67</v>
      </c>
      <c r="E52">
        <f>Tabla1[[#This Row],[IVA
ADJUDICACIÓN]]</f>
        <v>7538.93</v>
      </c>
    </row>
    <row r="53" spans="1:5" x14ac:dyDescent="0.3">
      <c r="A53" t="str">
        <f>Tabla1[[#This Row],[EXPTE ]]</f>
        <v>65/25 Lote 2</v>
      </c>
      <c r="B53" t="str">
        <f>Tabla1[[#This Row],[Procedimiento]]</f>
        <v>Abierto simplificado</v>
      </c>
      <c r="C53">
        <f>Tabla1[[#This Row],[Canon
(ingreso para Ayuntamiento)]]</f>
        <v>0</v>
      </c>
      <c r="D53">
        <f>Tabla1[[#This Row],[Importe 
ADJUDICACIÓN ]]</f>
        <v>62802.559999999998</v>
      </c>
      <c r="E53">
        <f>Tabla1[[#This Row],[IVA
ADJUDICACIÓN]]</f>
        <v>13188.54</v>
      </c>
    </row>
    <row r="54" spans="1:5" x14ac:dyDescent="0.3">
      <c r="A54" t="str">
        <f>Tabla1[[#This Row],[EXPTE ]]</f>
        <v>69/25</v>
      </c>
      <c r="B54" t="str">
        <f>Tabla1[[#This Row],[Procedimiento]]</f>
        <v>Negociado S/P</v>
      </c>
      <c r="C54">
        <f>Tabla1[[#This Row],[Canon
(ingreso para Ayuntamiento)]]</f>
        <v>0</v>
      </c>
      <c r="D54">
        <f>Tabla1[[#This Row],[Importe 
ADJUDICACIÓN ]]</f>
        <v>24372.799999999999</v>
      </c>
      <c r="E54">
        <f>Tabla1[[#This Row],[IVA
ADJUDICACIÓN]]</f>
        <v>5118.29</v>
      </c>
    </row>
    <row r="55" spans="1:5" x14ac:dyDescent="0.3">
      <c r="A55" t="str">
        <f>Tabla1[[#This Row],[EXPTE ]]</f>
        <v>72/25 lote 1</v>
      </c>
      <c r="B55" t="str">
        <f>Tabla1[[#This Row],[Procedimiento]]</f>
        <v>Abierto Ordinario</v>
      </c>
      <c r="C55">
        <f>Tabla1[[#This Row],[Canon
(ingreso para Ayuntamiento)]]</f>
        <v>0</v>
      </c>
      <c r="D55">
        <f>Tabla1[[#This Row],[Importe 
ADJUDICACIÓN ]]</f>
        <v>63948.800000000003</v>
      </c>
      <c r="E55">
        <f>Tabla1[[#This Row],[IVA
ADJUDICACIÓN]]</f>
        <v>13429.25</v>
      </c>
    </row>
    <row r="56" spans="1:5" x14ac:dyDescent="0.3">
      <c r="A56" t="str">
        <f>Tabla1[[#This Row],[EXPTE ]]</f>
        <v>72/25 lote 2</v>
      </c>
      <c r="B56" t="str">
        <f>Tabla1[[#This Row],[Procedimiento]]</f>
        <v>Abierto Ordinario</v>
      </c>
      <c r="C56">
        <f>Tabla1[[#This Row],[Canon
(ingreso para Ayuntamiento)]]</f>
        <v>0</v>
      </c>
      <c r="D56">
        <f>Tabla1[[#This Row],[Importe 
ADJUDICACIÓN ]]</f>
        <v>7060.9</v>
      </c>
      <c r="E56">
        <f>Tabla1[[#This Row],[IVA
ADJUDICACIÓN]]</f>
        <v>1482.79</v>
      </c>
    </row>
    <row r="57" spans="1:5" x14ac:dyDescent="0.3">
      <c r="A57" t="str">
        <f>Tabla1[[#This Row],[EXPTE ]]</f>
        <v>72/25 lote 3</v>
      </c>
      <c r="B57" t="str">
        <f>Tabla1[[#This Row],[Procedimiento]]</f>
        <v>Abierto Ordinario</v>
      </c>
      <c r="C57">
        <f>Tabla1[[#This Row],[Canon
(ingreso para Ayuntamiento)]]</f>
        <v>0</v>
      </c>
      <c r="D57">
        <f>Tabla1[[#This Row],[Importe 
ADJUDICACIÓN ]]</f>
        <v>38920.32</v>
      </c>
      <c r="E57">
        <f>Tabla1[[#This Row],[IVA
ADJUDICACIÓN]]</f>
        <v>8173.27</v>
      </c>
    </row>
    <row r="58" spans="1:5" x14ac:dyDescent="0.3">
      <c r="A58" t="str">
        <f>Tabla1[[#This Row],[EXPTE ]]</f>
        <v>72/25 lote 4</v>
      </c>
      <c r="B58" t="str">
        <f>Tabla1[[#This Row],[Procedimiento]]</f>
        <v>Abierto Ordinario</v>
      </c>
      <c r="C58">
        <f>Tabla1[[#This Row],[Canon
(ingreso para Ayuntamiento)]]</f>
        <v>0</v>
      </c>
      <c r="D58">
        <f>Tabla1[[#This Row],[Importe 
ADJUDICACIÓN ]]</f>
        <v>17591.86</v>
      </c>
      <c r="E58">
        <f>Tabla1[[#This Row],[IVA
ADJUDICACIÓN]]</f>
        <v>3694.29</v>
      </c>
    </row>
    <row r="59" spans="1:5" x14ac:dyDescent="0.3">
      <c r="A59" t="str">
        <f>Tabla1[[#This Row],[EXPTE ]]</f>
        <v>74/25</v>
      </c>
      <c r="B59" t="str">
        <f>Tabla1[[#This Row],[Procedimiento]]</f>
        <v>Abierto S Abreviado</v>
      </c>
      <c r="C59">
        <f>Tabla1[[#This Row],[Canon
(ingreso para Ayuntamiento)]]</f>
        <v>0</v>
      </c>
      <c r="D59">
        <f>Tabla1[[#This Row],[Importe 
ADJUDICACIÓN ]]</f>
        <v>3010</v>
      </c>
      <c r="E59">
        <f>Tabla1[[#This Row],[IVA
ADJUDICACIÓN]]</f>
        <v>0</v>
      </c>
    </row>
    <row r="60" spans="1:5" x14ac:dyDescent="0.3">
      <c r="A60" t="str">
        <f>Tabla1[[#This Row],[EXPTE ]]</f>
        <v>75/25</v>
      </c>
      <c r="B60" t="str">
        <f>Tabla1[[#This Row],[Procedimiento]]</f>
        <v>Abierto S Abreviado</v>
      </c>
      <c r="C60">
        <f>Tabla1[[#This Row],[Canon
(ingreso para Ayuntamiento)]]</f>
        <v>0</v>
      </c>
      <c r="D60">
        <f>Tabla1[[#This Row],[Importe 
ADJUDICACIÓN ]]</f>
        <v>1680</v>
      </c>
      <c r="E60">
        <f>Tabla1[[#This Row],[IVA
ADJUDICACIÓN]]</f>
        <v>352.8</v>
      </c>
    </row>
    <row r="61" spans="1:5" x14ac:dyDescent="0.3">
      <c r="A61" t="str">
        <f>Tabla1[[#This Row],[EXPTE ]]</f>
        <v>78/25</v>
      </c>
      <c r="B61" t="str">
        <f>Tabla1[[#This Row],[Procedimiento]]</f>
        <v>Abierto Ordinario</v>
      </c>
      <c r="C61">
        <f>Tabla1[[#This Row],[Canon
(ingreso para Ayuntamiento)]]</f>
        <v>0</v>
      </c>
      <c r="D61">
        <f>Tabla1[[#This Row],[Importe 
ADJUDICACIÓN ]]</f>
        <v>2210544.38</v>
      </c>
      <c r="E61">
        <f>Tabla1[[#This Row],[IVA
ADJUDICACIÓN]]</f>
        <v>464214.32</v>
      </c>
    </row>
    <row r="62" spans="1:5" x14ac:dyDescent="0.3">
      <c r="A62" t="str">
        <f>Tabla1[[#This Row],[EXPTE ]]</f>
        <v>80/25</v>
      </c>
      <c r="B62" t="str">
        <f>Tabla1[[#This Row],[Procedimiento]]</f>
        <v>Abierto S Abreviado</v>
      </c>
      <c r="C62">
        <f>Tabla1[[#This Row],[Canon
(ingreso para Ayuntamiento)]]</f>
        <v>0</v>
      </c>
      <c r="D62">
        <f>Tabla1[[#This Row],[Importe 
ADJUDICACIÓN ]]</f>
        <v>15500</v>
      </c>
      <c r="E62">
        <f>Tabla1[[#This Row],[IVA
ADJUDICACIÓN]]</f>
        <v>3255</v>
      </c>
    </row>
    <row r="63" spans="1:5" x14ac:dyDescent="0.3">
      <c r="A63" t="str">
        <f>Tabla1[[#This Row],[EXPTE ]]</f>
        <v>81/25</v>
      </c>
      <c r="B63" t="str">
        <f>Tabla1[[#This Row],[Procedimiento]]</f>
        <v>Abierto simplificado</v>
      </c>
      <c r="C63">
        <f>Tabla1[[#This Row],[Canon
(ingreso para Ayuntamiento)]]</f>
        <v>0</v>
      </c>
      <c r="D63">
        <f>Tabla1[[#This Row],[Importe 
ADJUDICACIÓN ]]</f>
        <v>14449.04</v>
      </c>
      <c r="E63">
        <f>Tabla1[[#This Row],[IVA
ADJUDICACIÓN]]</f>
        <v>3034.3</v>
      </c>
    </row>
    <row r="64" spans="1:5" x14ac:dyDescent="0.3">
      <c r="A64" t="str">
        <f>Tabla1[[#This Row],[EXPTE ]]</f>
        <v>83/58</v>
      </c>
      <c r="B64" t="str">
        <f>Tabla1[[#This Row],[Procedimiento]]</f>
        <v>Abierto S Abreviado</v>
      </c>
      <c r="C64">
        <f>Tabla1[[#This Row],[Canon
(ingreso para Ayuntamiento)]]</f>
        <v>0</v>
      </c>
      <c r="D64">
        <f>Tabla1[[#This Row],[Importe 
ADJUDICACIÓN ]]</f>
        <v>12449.09</v>
      </c>
      <c r="E64">
        <f>Tabla1[[#This Row],[IVA
ADJUDICACIÓN]]</f>
        <v>2614.3000000000002</v>
      </c>
    </row>
    <row r="65" spans="1:5" x14ac:dyDescent="0.3">
      <c r="A65" t="str">
        <f>Tabla1[[#This Row],[EXPTE ]]</f>
        <v>84/25</v>
      </c>
      <c r="B65" t="str">
        <f>Tabla1[[#This Row],[Procedimiento]]</f>
        <v>Negociado S/P</v>
      </c>
      <c r="C65">
        <f>Tabla1[[#This Row],[Canon
(ingreso para Ayuntamiento)]]</f>
        <v>0</v>
      </c>
      <c r="D65">
        <f>Tabla1[[#This Row],[Importe 
ADJUDICACIÓN ]]</f>
        <v>54140.25</v>
      </c>
      <c r="E65">
        <f>Tabla1[[#This Row],[IVA
ADJUDICACIÓN]]</f>
        <v>11369.45</v>
      </c>
    </row>
    <row r="66" spans="1:5" x14ac:dyDescent="0.3">
      <c r="A66" t="str">
        <f>Tabla1[[#This Row],[EXPTE ]]</f>
        <v>85/25</v>
      </c>
      <c r="B66" t="str">
        <f>Tabla1[[#This Row],[Procedimiento]]</f>
        <v>Abierto simplificado</v>
      </c>
      <c r="C66">
        <f>Tabla1[[#This Row],[Canon
(ingreso para Ayuntamiento)]]</f>
        <v>0</v>
      </c>
      <c r="D66">
        <f>Tabla1[[#This Row],[Importe 
ADJUDICACIÓN ]]</f>
        <v>1284397.47</v>
      </c>
      <c r="E66">
        <f>Tabla1[[#This Row],[IVA
ADJUDICACIÓN]]</f>
        <v>269723.46999999997</v>
      </c>
    </row>
    <row r="67" spans="1:5" x14ac:dyDescent="0.3">
      <c r="A67" t="str">
        <f>Tabla1[[#This Row],[EXPTE ]]</f>
        <v>86/25</v>
      </c>
      <c r="B67" t="str">
        <f>Tabla1[[#This Row],[Procedimiento]]</f>
        <v>Abierto S Abreviado</v>
      </c>
      <c r="C67">
        <f>Tabla1[[#This Row],[Canon
(ingreso para Ayuntamiento)]]</f>
        <v>0</v>
      </c>
      <c r="D67">
        <f>Tabla1[[#This Row],[Importe 
ADJUDICACIÓN ]]</f>
        <v>3200</v>
      </c>
      <c r="E67">
        <f>Tabla1[[#This Row],[IVA
ADJUDICACIÓN]]</f>
        <v>0</v>
      </c>
    </row>
    <row r="68" spans="1:5" x14ac:dyDescent="0.3">
      <c r="A68" t="str">
        <f>Tabla1[[#This Row],[EXPTE ]]</f>
        <v>87/25</v>
      </c>
      <c r="B68" t="str">
        <f>Tabla1[[#This Row],[Procedimiento]]</f>
        <v>Abierto simplificado</v>
      </c>
      <c r="C68">
        <f>Tabla1[[#This Row],[Canon
(ingreso para Ayuntamiento)]]</f>
        <v>0</v>
      </c>
      <c r="D68">
        <f>Tabla1[[#This Row],[Importe 
ADJUDICACIÓN ]]</f>
        <v>92150</v>
      </c>
      <c r="E68">
        <f>Tabla1[[#This Row],[IVA
ADJUDICACIÓN]]</f>
        <v>19561.5</v>
      </c>
    </row>
    <row r="69" spans="1:5" x14ac:dyDescent="0.3">
      <c r="A69" t="str">
        <f>Tabla1[[#This Row],[EXPTE ]]</f>
        <v>89/25</v>
      </c>
      <c r="B69" t="str">
        <f>Tabla1[[#This Row],[Procedimiento]]</f>
        <v>Abierto S Abreviado</v>
      </c>
      <c r="C69">
        <f>Tabla1[[#This Row],[Canon
(ingreso para Ayuntamiento)]]</f>
        <v>0</v>
      </c>
      <c r="D69">
        <f>Tabla1[[#This Row],[Importe 
ADJUDICACIÓN ]]</f>
        <v>19636.36</v>
      </c>
      <c r="E69">
        <f>Tabla1[[#This Row],[IVA
ADJUDICACIÓN]]</f>
        <v>4123.6400000000003</v>
      </c>
    </row>
    <row r="70" spans="1:5" x14ac:dyDescent="0.3">
      <c r="A70" t="str">
        <f>Tabla1[[#This Row],[EXPTE ]]</f>
        <v>96/25</v>
      </c>
      <c r="B70" t="str">
        <f>Tabla1[[#This Row],[Procedimiento]]</f>
        <v>Abierto simplificado</v>
      </c>
      <c r="C70">
        <f>Tabla1[[#This Row],[Canon
(ingreso para Ayuntamiento)]]</f>
        <v>0</v>
      </c>
      <c r="D70">
        <f>Tabla1[[#This Row],[Importe 
ADJUDICACIÓN ]]</f>
        <v>20671.560000000001</v>
      </c>
      <c r="E70">
        <f>Tabla1[[#This Row],[IVA
ADJUDICACIÓN]]</f>
        <v>4341.03</v>
      </c>
    </row>
    <row r="71" spans="1:5" x14ac:dyDescent="0.3">
      <c r="A71" t="str">
        <f>Tabla1[[#This Row],[EXPTE ]]</f>
        <v>112/25 lote 1</v>
      </c>
      <c r="B71" t="str">
        <f>Tabla1[[#This Row],[Procedimiento]]</f>
        <v>Abierto simplificado</v>
      </c>
      <c r="C71">
        <f>Tabla1[[#This Row],[Canon
(ingreso para Ayuntamiento)]]</f>
        <v>0</v>
      </c>
      <c r="D71">
        <f>Tabla1[[#This Row],[Importe 
ADJUDICACIÓN ]]</f>
        <v>18449</v>
      </c>
      <c r="E71">
        <f>Tabla1[[#This Row],[IVA
ADJUDICACIÓN]]</f>
        <v>3874.29</v>
      </c>
    </row>
    <row r="72" spans="1:5" x14ac:dyDescent="0.3">
      <c r="A72" t="str">
        <f>Tabla1[[#This Row],[EXPTE ]]</f>
        <v>112/25 lote 2</v>
      </c>
      <c r="B72" t="str">
        <f>Tabla1[[#This Row],[Procedimiento]]</f>
        <v>Abierto simplificado</v>
      </c>
      <c r="C72">
        <f>Tabla1[[#This Row],[Canon
(ingreso para Ayuntamiento)]]</f>
        <v>0</v>
      </c>
      <c r="D72">
        <f>Tabla1[[#This Row],[Importe 
ADJUDICACIÓN ]]</f>
        <v>5000</v>
      </c>
      <c r="E72">
        <f>Tabla1[[#This Row],[IVA
ADJUDICACIÓN]]</f>
        <v>1050</v>
      </c>
    </row>
  </sheetData>
  <sheetProtection algorithmName="SHA-512" hashValue="6TxpRKkeWqt8dvkESQfE5b2rgPqoup2GiqdsvhmN1fMxMZZRgmi7xZP7cv36nf50DIR1NcalAzymvpQ/ghK79A==" saltValue="X0E5FQq0gOw7kmX4YedpTA==" spinCount="100000" sheet="1" objects="1" scenarios="1"/>
  <dataValidations count="2">
    <dataValidation showInputMessage="1" showErrorMessage="1" sqref="G7:G8" xr:uid="{00000000-0002-0000-0500-000000000000}"/>
    <dataValidation type="list" showInputMessage="1" showErrorMessage="1" sqref="G6" xr:uid="{00000000-0002-0000-0500-000001000000}">
      <formula1>Procedimiento2012</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9"/>
  <sheetViews>
    <sheetView workbookViewId="0">
      <selection activeCell="B13" sqref="B13"/>
    </sheetView>
  </sheetViews>
  <sheetFormatPr baseColWidth="10" defaultRowHeight="14.4" x14ac:dyDescent="0.3"/>
  <cols>
    <col min="1" max="2" width="42.5546875" customWidth="1"/>
    <col min="3" max="3" width="13.33203125" customWidth="1"/>
    <col min="4" max="4" width="28.6640625" customWidth="1"/>
    <col min="6" max="6" width="14.77734375" bestFit="1" customWidth="1"/>
  </cols>
  <sheetData>
    <row r="1" spans="1:9" ht="26.4" x14ac:dyDescent="0.3">
      <c r="A1" s="1" t="s">
        <v>31</v>
      </c>
      <c r="B1" s="9" t="s">
        <v>0</v>
      </c>
      <c r="C1" s="5" t="s">
        <v>13</v>
      </c>
      <c r="D1" s="9" t="s">
        <v>94</v>
      </c>
      <c r="E1" s="9" t="s">
        <v>29</v>
      </c>
      <c r="F1" s="9" t="s">
        <v>98</v>
      </c>
      <c r="G1" s="9" t="s">
        <v>101</v>
      </c>
      <c r="H1" s="9" t="s">
        <v>104</v>
      </c>
      <c r="I1" s="16" t="s">
        <v>116</v>
      </c>
    </row>
    <row r="2" spans="1:9" x14ac:dyDescent="0.3">
      <c r="A2" s="2" t="s">
        <v>32</v>
      </c>
      <c r="B2" s="7" t="s">
        <v>144</v>
      </c>
      <c r="C2" s="10" t="s">
        <v>47</v>
      </c>
      <c r="D2" s="2" t="s">
        <v>49</v>
      </c>
      <c r="E2" s="10" t="s">
        <v>96</v>
      </c>
      <c r="F2" s="10" t="s">
        <v>99</v>
      </c>
      <c r="G2" s="10" t="s">
        <v>99</v>
      </c>
      <c r="H2" s="12">
        <v>46023</v>
      </c>
      <c r="I2" s="10" t="s">
        <v>123</v>
      </c>
    </row>
    <row r="3" spans="1:9" x14ac:dyDescent="0.3">
      <c r="A3" s="2" t="s">
        <v>33</v>
      </c>
      <c r="B3" s="6" t="s">
        <v>46</v>
      </c>
      <c r="C3" s="10" t="s">
        <v>23</v>
      </c>
      <c r="D3" s="2" t="s">
        <v>50</v>
      </c>
      <c r="E3" s="10" t="s">
        <v>112</v>
      </c>
      <c r="F3" s="10" t="s">
        <v>100</v>
      </c>
      <c r="G3" s="10" t="s">
        <v>100</v>
      </c>
      <c r="H3" s="12">
        <v>49309</v>
      </c>
      <c r="I3" s="10" t="s">
        <v>122</v>
      </c>
    </row>
    <row r="4" spans="1:9" x14ac:dyDescent="0.3">
      <c r="A4" s="2" t="s">
        <v>40</v>
      </c>
      <c r="B4" s="6" t="s">
        <v>145</v>
      </c>
      <c r="C4" s="10" t="s">
        <v>48</v>
      </c>
      <c r="D4" s="2" t="s">
        <v>51</v>
      </c>
    </row>
    <row r="5" spans="1:9" x14ac:dyDescent="0.3">
      <c r="A5" s="2" t="s">
        <v>34</v>
      </c>
      <c r="B5" s="3" t="s">
        <v>10</v>
      </c>
      <c r="C5" s="11"/>
      <c r="D5" s="2" t="s">
        <v>52</v>
      </c>
    </row>
    <row r="6" spans="1:9" x14ac:dyDescent="0.3">
      <c r="A6" s="3" t="s">
        <v>38</v>
      </c>
      <c r="B6" s="2" t="s">
        <v>44</v>
      </c>
      <c r="D6" s="2" t="s">
        <v>53</v>
      </c>
    </row>
    <row r="7" spans="1:9" x14ac:dyDescent="0.3">
      <c r="A7" s="2" t="s">
        <v>39</v>
      </c>
      <c r="B7" s="3" t="s">
        <v>43</v>
      </c>
      <c r="D7" s="2" t="s">
        <v>54</v>
      </c>
    </row>
    <row r="8" spans="1:9" x14ac:dyDescent="0.3">
      <c r="A8" s="2" t="s">
        <v>35</v>
      </c>
      <c r="B8" s="3" t="s">
        <v>41</v>
      </c>
      <c r="D8" s="2" t="s">
        <v>55</v>
      </c>
    </row>
    <row r="9" spans="1:9" x14ac:dyDescent="0.3">
      <c r="A9" s="2" t="s">
        <v>22</v>
      </c>
      <c r="B9" s="8" t="s">
        <v>45</v>
      </c>
      <c r="D9" s="2" t="s">
        <v>56</v>
      </c>
    </row>
    <row r="10" spans="1:9" x14ac:dyDescent="0.3">
      <c r="A10" s="2" t="s">
        <v>36</v>
      </c>
      <c r="B10" s="3" t="s">
        <v>42</v>
      </c>
      <c r="D10" s="2" t="s">
        <v>57</v>
      </c>
    </row>
    <row r="11" spans="1:9" x14ac:dyDescent="0.3">
      <c r="A11" s="2" t="s">
        <v>9</v>
      </c>
      <c r="B11" s="3"/>
      <c r="D11" s="2" t="s">
        <v>58</v>
      </c>
    </row>
    <row r="12" spans="1:9" x14ac:dyDescent="0.3">
      <c r="A12" s="2" t="s">
        <v>37</v>
      </c>
      <c r="D12" s="2" t="s">
        <v>59</v>
      </c>
    </row>
    <row r="13" spans="1:9" x14ac:dyDescent="0.3">
      <c r="A13" s="2"/>
      <c r="D13" s="2" t="s">
        <v>60</v>
      </c>
    </row>
    <row r="14" spans="1:9" x14ac:dyDescent="0.3">
      <c r="A14" s="4"/>
      <c r="D14" s="2" t="s">
        <v>61</v>
      </c>
    </row>
    <row r="15" spans="1:9" x14ac:dyDescent="0.3">
      <c r="D15" s="2" t="s">
        <v>62</v>
      </c>
    </row>
    <row r="16" spans="1:9" x14ac:dyDescent="0.3">
      <c r="D16" s="2" t="s">
        <v>63</v>
      </c>
    </row>
    <row r="17" spans="4:4" x14ac:dyDescent="0.3">
      <c r="D17" s="2" t="s">
        <v>64</v>
      </c>
    </row>
    <row r="18" spans="4:4" x14ac:dyDescent="0.3">
      <c r="D18" s="2" t="s">
        <v>65</v>
      </c>
    </row>
    <row r="19" spans="4:4" x14ac:dyDescent="0.3">
      <c r="D19" s="2" t="s">
        <v>66</v>
      </c>
    </row>
    <row r="20" spans="4:4" x14ac:dyDescent="0.3">
      <c r="D20" s="2" t="s">
        <v>67</v>
      </c>
    </row>
    <row r="21" spans="4:4" x14ac:dyDescent="0.3">
      <c r="D21" s="2" t="s">
        <v>68</v>
      </c>
    </row>
    <row r="22" spans="4:4" x14ac:dyDescent="0.3">
      <c r="D22" s="2" t="s">
        <v>69</v>
      </c>
    </row>
    <row r="23" spans="4:4" x14ac:dyDescent="0.3">
      <c r="D23" s="2" t="s">
        <v>70</v>
      </c>
    </row>
    <row r="24" spans="4:4" x14ac:dyDescent="0.3">
      <c r="D24" s="2" t="s">
        <v>71</v>
      </c>
    </row>
    <row r="25" spans="4:4" x14ac:dyDescent="0.3">
      <c r="D25" s="2" t="s">
        <v>72</v>
      </c>
    </row>
    <row r="26" spans="4:4" x14ac:dyDescent="0.3">
      <c r="D26" s="2" t="s">
        <v>24</v>
      </c>
    </row>
    <row r="27" spans="4:4" x14ac:dyDescent="0.3">
      <c r="D27" s="2" t="s">
        <v>73</v>
      </c>
    </row>
    <row r="28" spans="4:4" x14ac:dyDescent="0.3">
      <c r="D28" s="2" t="s">
        <v>74</v>
      </c>
    </row>
    <row r="29" spans="4:4" x14ac:dyDescent="0.3">
      <c r="D29" s="2" t="s">
        <v>75</v>
      </c>
    </row>
    <row r="30" spans="4:4" x14ac:dyDescent="0.3">
      <c r="D30" s="2" t="s">
        <v>76</v>
      </c>
    </row>
    <row r="31" spans="4:4" x14ac:dyDescent="0.3">
      <c r="D31" s="2" t="s">
        <v>77</v>
      </c>
    </row>
    <row r="32" spans="4:4" x14ac:dyDescent="0.3">
      <c r="D32" s="2" t="s">
        <v>78</v>
      </c>
    </row>
    <row r="33" spans="4:4" x14ac:dyDescent="0.3">
      <c r="D33" s="2" t="s">
        <v>79</v>
      </c>
    </row>
    <row r="34" spans="4:4" x14ac:dyDescent="0.3">
      <c r="D34" s="2" t="s">
        <v>80</v>
      </c>
    </row>
    <row r="35" spans="4:4" x14ac:dyDescent="0.3">
      <c r="D35" s="2" t="s">
        <v>81</v>
      </c>
    </row>
    <row r="36" spans="4:4" x14ac:dyDescent="0.3">
      <c r="D36" s="2" t="s">
        <v>82</v>
      </c>
    </row>
    <row r="37" spans="4:4" x14ac:dyDescent="0.3">
      <c r="D37" s="2" t="s">
        <v>83</v>
      </c>
    </row>
    <row r="38" spans="4:4" x14ac:dyDescent="0.3">
      <c r="D38" s="2" t="s">
        <v>84</v>
      </c>
    </row>
    <row r="39" spans="4:4" x14ac:dyDescent="0.3">
      <c r="D39" s="2" t="s">
        <v>85</v>
      </c>
    </row>
    <row r="40" spans="4:4" x14ac:dyDescent="0.3">
      <c r="D40" s="2" t="s">
        <v>86</v>
      </c>
    </row>
    <row r="41" spans="4:4" x14ac:dyDescent="0.3">
      <c r="D41" s="2" t="s">
        <v>87</v>
      </c>
    </row>
    <row r="42" spans="4:4" x14ac:dyDescent="0.3">
      <c r="D42" s="2" t="s">
        <v>88</v>
      </c>
    </row>
    <row r="43" spans="4:4" x14ac:dyDescent="0.3">
      <c r="D43" s="2" t="s">
        <v>89</v>
      </c>
    </row>
    <row r="44" spans="4:4" x14ac:dyDescent="0.3">
      <c r="D44" s="2" t="s">
        <v>90</v>
      </c>
    </row>
    <row r="45" spans="4:4" x14ac:dyDescent="0.3">
      <c r="D45" s="2" t="s">
        <v>8</v>
      </c>
    </row>
    <row r="46" spans="4:4" ht="28.8" x14ac:dyDescent="0.3">
      <c r="D46" s="2" t="s">
        <v>95</v>
      </c>
    </row>
    <row r="47" spans="4:4" x14ac:dyDescent="0.3">
      <c r="D47" s="2" t="s">
        <v>91</v>
      </c>
    </row>
    <row r="48" spans="4:4" x14ac:dyDescent="0.3">
      <c r="D48" s="2" t="s">
        <v>92</v>
      </c>
    </row>
    <row r="49" spans="4:4" x14ac:dyDescent="0.3">
      <c r="D49" s="2" t="s">
        <v>93</v>
      </c>
    </row>
  </sheetData>
  <sheetProtection algorithmName="SHA-512" hashValue="3hl4xgUQe0RjCGbMx4zi1dh1n7J22b2MVWcW8ziZmVp5HOgW5DNTNeYJqn5mX//bCIYMosDOedmUy7jjqboGcA==" saltValue="2LTSs60LFSAbl8JB0jFGlA==" spinCount="100000" sheet="1" objects="1" scenarios="1"/>
  <sortState ref="D2:D49">
    <sortCondition ref="D1"/>
  </sortState>
  <pageMargins left="0.7" right="0.7" top="0.75" bottom="0.75" header="0.3" footer="0.3"/>
  <tableParts count="3">
    <tablePart r:id="rId1"/>
    <tablePart r:id="rId2"/>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'J:\CONT\1 Tramitación\Seguimiento y transparencia\relacion expedientes y adjudicatarios\[2024-2025 Relación expdtes.xlsx]datos'!#REF!</xm:f>
          </x14:formula1>
          <xm:sqref>I1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Contratos</vt:lpstr>
      <vt:lpstr>Menores</vt:lpstr>
      <vt:lpstr>Artísticos</vt:lpstr>
      <vt:lpstr>Obras Públicas</vt:lpstr>
      <vt:lpstr>adjudicatarios</vt:lpstr>
      <vt:lpstr>Modificaciones </vt:lpstr>
      <vt:lpstr>gráfico</vt:lpstr>
      <vt:lpstr>Datos para parta NO publicar</vt:lpstr>
      <vt:lpstr>listas desplegables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Álvarez González</dc:creator>
  <cp:lastModifiedBy>Pedro Álvarez González</cp:lastModifiedBy>
  <dcterms:created xsi:type="dcterms:W3CDTF">2025-08-27T10:12:55Z</dcterms:created>
  <dcterms:modified xsi:type="dcterms:W3CDTF">2026-01-30T09:42:00Z</dcterms:modified>
</cp:coreProperties>
</file>